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4.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5.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6.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drawings/drawing7.xml" ContentType="application/vnd.openxmlformats-officedocument.drawing+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einr\Documents\Hvidovre Styrkeløft Forening\HSF sheiko\"/>
    </mc:Choice>
  </mc:AlternateContent>
  <bookViews>
    <workbookView xWindow="0" yWindow="0" windowWidth="14380" windowHeight="3840"/>
  </bookViews>
  <sheets>
    <sheet name="Start_her" sheetId="4" r:id="rId1"/>
    <sheet name="#29" sheetId="14" r:id="rId2"/>
    <sheet name="#30" sheetId="15" r:id="rId3"/>
    <sheet name="#31" sheetId="16" r:id="rId4"/>
    <sheet name="#32" sheetId="18" r:id="rId5"/>
    <sheet name="#37 (v.1)" sheetId="7" r:id="rId6"/>
    <sheet name="#37 (v.2)" sheetId="13" r:id="rId7"/>
    <sheet name="BenchPress_Specialization" sheetId="1" r:id="rId8"/>
  </sheets>
  <definedNames>
    <definedName name="AR">Start_her!$M$9</definedName>
    <definedName name="BP">Start_her!$M$6</definedName>
    <definedName name="DL">Start_her!$M$7</definedName>
    <definedName name="SQ">Start_her!$M$5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13" l="1"/>
  <c r="F10" i="13"/>
  <c r="B273" i="1" l="1"/>
  <c r="K254" i="16" l="1"/>
  <c r="F254" i="16"/>
  <c r="I246" i="16"/>
  <c r="F246" i="16"/>
  <c r="K194" i="16"/>
  <c r="F194" i="16"/>
  <c r="G132" i="16"/>
  <c r="F132" i="16"/>
  <c r="I136" i="16"/>
  <c r="F136" i="16"/>
  <c r="I135" i="16"/>
  <c r="F135" i="16"/>
  <c r="B135" i="16"/>
  <c r="B136" i="16" s="1"/>
  <c r="V134" i="16"/>
  <c r="U134" i="16"/>
  <c r="T134" i="16"/>
  <c r="S134" i="16"/>
  <c r="R134" i="16"/>
  <c r="I134" i="16"/>
  <c r="F134" i="16"/>
  <c r="B93" i="16"/>
  <c r="B94" i="16" s="1"/>
  <c r="I93" i="16"/>
  <c r="F93" i="16"/>
  <c r="F89" i="16"/>
  <c r="G73" i="16"/>
  <c r="F73" i="16"/>
  <c r="K34" i="16"/>
  <c r="F34" i="16"/>
  <c r="I132" i="18"/>
  <c r="F132" i="18"/>
  <c r="L254" i="16" l="1"/>
  <c r="J246" i="16"/>
  <c r="H132" i="16"/>
  <c r="L194" i="16"/>
  <c r="J134" i="16"/>
  <c r="J136" i="16"/>
  <c r="J135" i="16"/>
  <c r="T135" i="16"/>
  <c r="V136" i="16"/>
  <c r="R136" i="16"/>
  <c r="U136" i="16"/>
  <c r="T136" i="16"/>
  <c r="S136" i="16"/>
  <c r="U135" i="16"/>
  <c r="R135" i="16"/>
  <c r="V135" i="16"/>
  <c r="S135" i="16"/>
  <c r="H73" i="16"/>
  <c r="J93" i="16"/>
  <c r="L34" i="16"/>
  <c r="J132" i="18"/>
  <c r="I189" i="18" l="1"/>
  <c r="I190" i="18"/>
  <c r="G185" i="18"/>
  <c r="G186" i="18"/>
  <c r="K176" i="18"/>
  <c r="K177" i="18"/>
  <c r="I171" i="18"/>
  <c r="I172" i="18"/>
  <c r="I173" i="18"/>
  <c r="I162" i="18"/>
  <c r="I163" i="18"/>
  <c r="I164" i="18"/>
  <c r="G157" i="18"/>
  <c r="G158" i="18"/>
  <c r="G159" i="18"/>
  <c r="K147" i="18"/>
  <c r="K148" i="18"/>
  <c r="K149" i="18"/>
  <c r="I140" i="18"/>
  <c r="I141" i="18"/>
  <c r="I142" i="18"/>
  <c r="I129" i="18"/>
  <c r="I130" i="18"/>
  <c r="I131" i="18"/>
  <c r="G124" i="18"/>
  <c r="G125" i="18"/>
  <c r="G126" i="18"/>
  <c r="I114" i="18"/>
  <c r="I115" i="18"/>
  <c r="G109" i="18"/>
  <c r="G110" i="18"/>
  <c r="G111" i="18"/>
  <c r="I104" i="18"/>
  <c r="I105" i="18"/>
  <c r="I106" i="18"/>
  <c r="K95" i="18"/>
  <c r="K96" i="18"/>
  <c r="K97" i="18"/>
  <c r="I87" i="18"/>
  <c r="I88" i="18"/>
  <c r="I89" i="18"/>
  <c r="I90" i="18"/>
  <c r="K82" i="18"/>
  <c r="K83" i="18"/>
  <c r="K84" i="18"/>
  <c r="G74" i="18"/>
  <c r="G75" i="18"/>
  <c r="I67" i="18"/>
  <c r="I68" i="18"/>
  <c r="I69" i="18"/>
  <c r="G62" i="18"/>
  <c r="G63" i="18"/>
  <c r="G64" i="18"/>
  <c r="I51" i="18"/>
  <c r="I52" i="18"/>
  <c r="I53" i="18"/>
  <c r="G46" i="18"/>
  <c r="G47" i="18"/>
  <c r="G48" i="18"/>
  <c r="AA175" i="18"/>
  <c r="Z175" i="18"/>
  <c r="Y175" i="18"/>
  <c r="X175" i="18"/>
  <c r="W175" i="18"/>
  <c r="AA146" i="18"/>
  <c r="Z146" i="18"/>
  <c r="Y146" i="18"/>
  <c r="X146" i="18"/>
  <c r="W146" i="18"/>
  <c r="AA94" i="18"/>
  <c r="Z94" i="18"/>
  <c r="Y94" i="18"/>
  <c r="X94" i="18"/>
  <c r="W94" i="18"/>
  <c r="AA81" i="18"/>
  <c r="Z81" i="18"/>
  <c r="Y81" i="18"/>
  <c r="X81" i="18"/>
  <c r="W81" i="18"/>
  <c r="V188" i="18"/>
  <c r="U188" i="18"/>
  <c r="T188" i="18"/>
  <c r="S188" i="18"/>
  <c r="R188" i="18"/>
  <c r="V170" i="18"/>
  <c r="U170" i="18"/>
  <c r="T170" i="18"/>
  <c r="S170" i="18"/>
  <c r="R170" i="18"/>
  <c r="V161" i="18"/>
  <c r="U161" i="18"/>
  <c r="T161" i="18"/>
  <c r="S161" i="18"/>
  <c r="R161" i="18"/>
  <c r="V139" i="18"/>
  <c r="U139" i="18"/>
  <c r="T139" i="18"/>
  <c r="S139" i="18"/>
  <c r="R139" i="18"/>
  <c r="V128" i="18"/>
  <c r="U128" i="18"/>
  <c r="T128" i="18"/>
  <c r="S128" i="18"/>
  <c r="R128" i="18"/>
  <c r="V113" i="18"/>
  <c r="U113" i="18"/>
  <c r="T113" i="18"/>
  <c r="S113" i="18"/>
  <c r="R113" i="18"/>
  <c r="V103" i="18"/>
  <c r="U103" i="18"/>
  <c r="T103" i="18"/>
  <c r="S103" i="18"/>
  <c r="R103" i="18"/>
  <c r="V86" i="18"/>
  <c r="U86" i="18"/>
  <c r="T86" i="18"/>
  <c r="S86" i="18"/>
  <c r="R86" i="18"/>
  <c r="V66" i="18"/>
  <c r="U66" i="18"/>
  <c r="T66" i="18"/>
  <c r="S66" i="18"/>
  <c r="R66" i="18"/>
  <c r="Q184" i="18"/>
  <c r="P184" i="18"/>
  <c r="O184" i="18"/>
  <c r="N184" i="18"/>
  <c r="M184" i="18"/>
  <c r="Q156" i="18"/>
  <c r="P156" i="18"/>
  <c r="O156" i="18"/>
  <c r="N156" i="18"/>
  <c r="M156" i="18"/>
  <c r="Q123" i="18"/>
  <c r="P123" i="18"/>
  <c r="O123" i="18"/>
  <c r="N123" i="18"/>
  <c r="M123" i="18"/>
  <c r="Q108" i="18"/>
  <c r="P108" i="18"/>
  <c r="O108" i="18"/>
  <c r="N108" i="18"/>
  <c r="M108" i="18"/>
  <c r="Q73" i="18"/>
  <c r="P73" i="18"/>
  <c r="O73" i="18"/>
  <c r="N73" i="18"/>
  <c r="M73" i="18"/>
  <c r="Q61" i="18"/>
  <c r="P61" i="18"/>
  <c r="O61" i="18"/>
  <c r="N61" i="18"/>
  <c r="M61" i="18"/>
  <c r="K175" i="18"/>
  <c r="K146" i="18"/>
  <c r="K94" i="18"/>
  <c r="K81" i="18"/>
  <c r="I188" i="18"/>
  <c r="I170" i="18"/>
  <c r="I161" i="18"/>
  <c r="I139" i="18"/>
  <c r="I128" i="18"/>
  <c r="I113" i="18"/>
  <c r="I103" i="18"/>
  <c r="I86" i="18"/>
  <c r="I66" i="18"/>
  <c r="G184" i="18"/>
  <c r="G156" i="18"/>
  <c r="G123" i="18"/>
  <c r="G108" i="18"/>
  <c r="G73" i="18"/>
  <c r="G61" i="18"/>
  <c r="V50" i="18"/>
  <c r="U50" i="18"/>
  <c r="T50" i="18"/>
  <c r="S50" i="18"/>
  <c r="R50" i="18"/>
  <c r="Q45" i="18"/>
  <c r="P45" i="18"/>
  <c r="O45" i="18"/>
  <c r="N45" i="18"/>
  <c r="M45" i="18"/>
  <c r="G45" i="18"/>
  <c r="I50" i="18"/>
  <c r="V29" i="18"/>
  <c r="U29" i="18"/>
  <c r="T29" i="18"/>
  <c r="S29" i="18"/>
  <c r="R29" i="18"/>
  <c r="I33" i="18"/>
  <c r="I34" i="18"/>
  <c r="I32" i="18"/>
  <c r="I31" i="18"/>
  <c r="I30" i="18"/>
  <c r="I29" i="18"/>
  <c r="W42" i="18"/>
  <c r="X42" i="18"/>
  <c r="Y42" i="18"/>
  <c r="Z42" i="18"/>
  <c r="AA42" i="18"/>
  <c r="AA36" i="18"/>
  <c r="Z36" i="18"/>
  <c r="Y36" i="18"/>
  <c r="X36" i="18"/>
  <c r="W36" i="18"/>
  <c r="K37" i="18"/>
  <c r="K38" i="18"/>
  <c r="K39" i="18"/>
  <c r="K40" i="18"/>
  <c r="K41" i="18"/>
  <c r="K36" i="18"/>
  <c r="G26" i="18"/>
  <c r="G27" i="18"/>
  <c r="G25" i="18"/>
  <c r="G24" i="18"/>
  <c r="G23" i="18"/>
  <c r="G22" i="18"/>
  <c r="Q22" i="18"/>
  <c r="P22" i="18"/>
  <c r="O22" i="18"/>
  <c r="N22" i="18"/>
  <c r="M22" i="18"/>
  <c r="W25" i="18"/>
  <c r="V12" i="18"/>
  <c r="U12" i="18"/>
  <c r="T12" i="18"/>
  <c r="S12" i="18"/>
  <c r="R12" i="18"/>
  <c r="Q7" i="18"/>
  <c r="P7" i="18"/>
  <c r="O7" i="18"/>
  <c r="N7" i="18"/>
  <c r="M7" i="18"/>
  <c r="I15" i="18"/>
  <c r="I14" i="18"/>
  <c r="I13" i="18"/>
  <c r="I12" i="18"/>
  <c r="G10" i="18"/>
  <c r="G9" i="18"/>
  <c r="G8" i="18"/>
  <c r="G7" i="18"/>
  <c r="F190" i="18"/>
  <c r="J190" i="18" s="1"/>
  <c r="F189" i="18"/>
  <c r="B189" i="18"/>
  <c r="F188" i="18"/>
  <c r="F186" i="18"/>
  <c r="F185" i="18"/>
  <c r="B185" i="18"/>
  <c r="M185" i="18" s="1"/>
  <c r="F184" i="18"/>
  <c r="F177" i="18"/>
  <c r="F176" i="18"/>
  <c r="B176" i="18"/>
  <c r="W176" i="18" s="1"/>
  <c r="F175" i="18"/>
  <c r="F173" i="18"/>
  <c r="J173" i="18" s="1"/>
  <c r="F172" i="18"/>
  <c r="F171" i="18"/>
  <c r="B171" i="18"/>
  <c r="F170" i="18"/>
  <c r="F164" i="18"/>
  <c r="F163" i="18"/>
  <c r="F162" i="18"/>
  <c r="B162" i="18"/>
  <c r="F161" i="18"/>
  <c r="F159" i="18"/>
  <c r="F158" i="18"/>
  <c r="F157" i="18"/>
  <c r="H157" i="18" s="1"/>
  <c r="B157" i="18"/>
  <c r="N157" i="18" s="1"/>
  <c r="F156" i="18"/>
  <c r="F149" i="18"/>
  <c r="F148" i="18"/>
  <c r="F147" i="18"/>
  <c r="B147" i="18"/>
  <c r="X147" i="18" s="1"/>
  <c r="F146" i="18"/>
  <c r="F142" i="18"/>
  <c r="F141" i="18"/>
  <c r="F140" i="18"/>
  <c r="B140" i="18"/>
  <c r="F139" i="18"/>
  <c r="F131" i="18"/>
  <c r="F130" i="18"/>
  <c r="F129" i="18"/>
  <c r="B129" i="18"/>
  <c r="F128" i="18"/>
  <c r="F126" i="18"/>
  <c r="F125" i="18"/>
  <c r="F124" i="18"/>
  <c r="B124" i="18"/>
  <c r="M124" i="18" s="1"/>
  <c r="F123" i="18"/>
  <c r="F115" i="18"/>
  <c r="F114" i="18"/>
  <c r="B114" i="18"/>
  <c r="S114" i="18" s="1"/>
  <c r="F113" i="18"/>
  <c r="F111" i="18"/>
  <c r="F110" i="18"/>
  <c r="F109" i="18"/>
  <c r="B109" i="18"/>
  <c r="F108" i="18"/>
  <c r="F106" i="18"/>
  <c r="F105" i="18"/>
  <c r="F104" i="18"/>
  <c r="B104" i="18"/>
  <c r="F103" i="18"/>
  <c r="F97" i="18"/>
  <c r="F96" i="18"/>
  <c r="F95" i="18"/>
  <c r="B95" i="18"/>
  <c r="Z95" i="18" s="1"/>
  <c r="F94" i="18"/>
  <c r="F90" i="18"/>
  <c r="F89" i="18"/>
  <c r="F88" i="18"/>
  <c r="F87" i="18"/>
  <c r="B87" i="18"/>
  <c r="F86" i="18"/>
  <c r="F84" i="18"/>
  <c r="F83" i="18"/>
  <c r="F82" i="18"/>
  <c r="B82" i="18"/>
  <c r="X82" i="18" s="1"/>
  <c r="F81" i="18"/>
  <c r="F75" i="18"/>
  <c r="F74" i="18"/>
  <c r="H74" i="18" s="1"/>
  <c r="B74" i="18"/>
  <c r="F73" i="18"/>
  <c r="F69" i="18"/>
  <c r="F68" i="18"/>
  <c r="F67" i="18"/>
  <c r="B67" i="18"/>
  <c r="S67" i="18" s="1"/>
  <c r="F66" i="18"/>
  <c r="F64" i="18"/>
  <c r="H64" i="18" s="1"/>
  <c r="F63" i="18"/>
  <c r="F62" i="18"/>
  <c r="B62" i="18"/>
  <c r="O62" i="18" s="1"/>
  <c r="F61" i="18"/>
  <c r="F53" i="18"/>
  <c r="F52" i="18"/>
  <c r="F51" i="18"/>
  <c r="B51" i="18"/>
  <c r="F50" i="18"/>
  <c r="F48" i="18"/>
  <c r="F47" i="18"/>
  <c r="F46" i="18"/>
  <c r="B46" i="18"/>
  <c r="O46" i="18" s="1"/>
  <c r="F45" i="18"/>
  <c r="F41" i="18"/>
  <c r="F40" i="18"/>
  <c r="F39" i="18"/>
  <c r="F38" i="18"/>
  <c r="F37" i="18"/>
  <c r="B37" i="18"/>
  <c r="B38" i="18" s="1"/>
  <c r="B39" i="18" s="1"/>
  <c r="B40" i="18" s="1"/>
  <c r="B41" i="18" s="1"/>
  <c r="W41" i="18" s="1"/>
  <c r="F36" i="18"/>
  <c r="F34" i="18"/>
  <c r="F33" i="18"/>
  <c r="F32" i="18"/>
  <c r="F31" i="18"/>
  <c r="F30" i="18"/>
  <c r="B30" i="18"/>
  <c r="B31" i="18" s="1"/>
  <c r="B32" i="18" s="1"/>
  <c r="B33" i="18" s="1"/>
  <c r="U33" i="18" s="1"/>
  <c r="F29" i="18"/>
  <c r="F27" i="18"/>
  <c r="H27" i="18" s="1"/>
  <c r="F26" i="18"/>
  <c r="F25" i="18"/>
  <c r="F24" i="18"/>
  <c r="F23" i="18"/>
  <c r="B23" i="18"/>
  <c r="B24" i="18" s="1"/>
  <c r="B25" i="18" s="1"/>
  <c r="X22" i="18" s="1"/>
  <c r="F22" i="18"/>
  <c r="F15" i="18"/>
  <c r="F14" i="18"/>
  <c r="F13" i="18"/>
  <c r="B13" i="18"/>
  <c r="B14" i="18" s="1"/>
  <c r="B15" i="18" s="1"/>
  <c r="T15" i="18" s="1"/>
  <c r="F12" i="18"/>
  <c r="F10" i="18"/>
  <c r="F9" i="18"/>
  <c r="F8" i="18"/>
  <c r="B8" i="18"/>
  <c r="B9" i="18" s="1"/>
  <c r="B10" i="18" s="1"/>
  <c r="O10" i="18" s="1"/>
  <c r="F7" i="18"/>
  <c r="T17" i="18"/>
  <c r="V16" i="18"/>
  <c r="U16" i="18"/>
  <c r="T16" i="18"/>
  <c r="S16" i="18"/>
  <c r="R16" i="18"/>
  <c r="Q12" i="18"/>
  <c r="P12" i="18"/>
  <c r="O12" i="18"/>
  <c r="N12" i="18"/>
  <c r="M12" i="18"/>
  <c r="H111" i="18" l="1"/>
  <c r="H47" i="18"/>
  <c r="H126" i="18"/>
  <c r="H159" i="18"/>
  <c r="J87" i="18"/>
  <c r="J164" i="18"/>
  <c r="Q185" i="18"/>
  <c r="J68" i="18"/>
  <c r="J131" i="18"/>
  <c r="AA40" i="18"/>
  <c r="V31" i="18"/>
  <c r="H123" i="18"/>
  <c r="L37" i="18"/>
  <c r="N23" i="18"/>
  <c r="Z37" i="18"/>
  <c r="L81" i="18"/>
  <c r="J52" i="18"/>
  <c r="H109" i="18"/>
  <c r="H75" i="18"/>
  <c r="L38" i="18"/>
  <c r="H185" i="18"/>
  <c r="Q124" i="18"/>
  <c r="J129" i="18"/>
  <c r="O74" i="18"/>
  <c r="P74" i="18"/>
  <c r="M74" i="18"/>
  <c r="Q74" i="18"/>
  <c r="J139" i="18"/>
  <c r="L148" i="18"/>
  <c r="B52" i="18"/>
  <c r="T51" i="18"/>
  <c r="U51" i="18"/>
  <c r="B88" i="18"/>
  <c r="R87" i="18"/>
  <c r="V87" i="18"/>
  <c r="S87" i="18"/>
  <c r="T87" i="18"/>
  <c r="B110" i="18"/>
  <c r="O109" i="18"/>
  <c r="P109" i="18"/>
  <c r="M109" i="18"/>
  <c r="Q109" i="18"/>
  <c r="B141" i="18"/>
  <c r="U140" i="18"/>
  <c r="R140" i="18"/>
  <c r="V140" i="18"/>
  <c r="S140" i="18"/>
  <c r="B172" i="18"/>
  <c r="S171" i="18"/>
  <c r="T171" i="18"/>
  <c r="U171" i="18"/>
  <c r="G58" i="18"/>
  <c r="I58" i="18"/>
  <c r="P25" i="18"/>
  <c r="L40" i="18"/>
  <c r="W40" i="18"/>
  <c r="AA22" i="18"/>
  <c r="R31" i="18"/>
  <c r="H61" i="18"/>
  <c r="H156" i="18"/>
  <c r="J103" i="18"/>
  <c r="J161" i="18"/>
  <c r="L94" i="18"/>
  <c r="Q46" i="18"/>
  <c r="M46" i="18"/>
  <c r="J51" i="18"/>
  <c r="V51" i="18"/>
  <c r="H62" i="18"/>
  <c r="J69" i="18"/>
  <c r="N74" i="18"/>
  <c r="L84" i="18"/>
  <c r="L82" i="18"/>
  <c r="U87" i="18"/>
  <c r="L97" i="18"/>
  <c r="L95" i="18"/>
  <c r="H110" i="18"/>
  <c r="J86" i="18"/>
  <c r="N46" i="18"/>
  <c r="B63" i="18"/>
  <c r="M62" i="18"/>
  <c r="Q62" i="18"/>
  <c r="N62" i="18"/>
  <c r="B115" i="18"/>
  <c r="T114" i="18"/>
  <c r="U114" i="18"/>
  <c r="R114" i="18"/>
  <c r="V114" i="18"/>
  <c r="B148" i="18"/>
  <c r="Y147" i="18"/>
  <c r="Z147" i="18"/>
  <c r="W147" i="18"/>
  <c r="AA147" i="18"/>
  <c r="B177" i="18"/>
  <c r="X176" i="18"/>
  <c r="Y176" i="18"/>
  <c r="Z176" i="18"/>
  <c r="N185" i="18"/>
  <c r="O185" i="18"/>
  <c r="P185" i="18"/>
  <c r="B190" i="18"/>
  <c r="U189" i="18"/>
  <c r="R189" i="18"/>
  <c r="V189" i="18"/>
  <c r="S189" i="18"/>
  <c r="Q24" i="18"/>
  <c r="H26" i="18"/>
  <c r="X39" i="18"/>
  <c r="W22" i="18"/>
  <c r="J32" i="18"/>
  <c r="T33" i="18"/>
  <c r="S30" i="18"/>
  <c r="H73" i="18"/>
  <c r="H184" i="18"/>
  <c r="J113" i="18"/>
  <c r="J170" i="18"/>
  <c r="L146" i="18"/>
  <c r="H46" i="18"/>
  <c r="P46" i="18"/>
  <c r="J53" i="18"/>
  <c r="S51" i="18"/>
  <c r="J89" i="18"/>
  <c r="N109" i="18"/>
  <c r="J142" i="18"/>
  <c r="T140" i="18"/>
  <c r="L149" i="18"/>
  <c r="L147" i="18"/>
  <c r="J163" i="18"/>
  <c r="V171" i="18"/>
  <c r="T189" i="18"/>
  <c r="B83" i="18"/>
  <c r="Y82" i="18"/>
  <c r="Z82" i="18"/>
  <c r="W82" i="18"/>
  <c r="AA82" i="18"/>
  <c r="B105" i="18"/>
  <c r="U104" i="18"/>
  <c r="R104" i="18"/>
  <c r="V104" i="18"/>
  <c r="S104" i="18"/>
  <c r="B130" i="18"/>
  <c r="B132" i="18" s="1"/>
  <c r="R129" i="18"/>
  <c r="V129" i="18"/>
  <c r="S129" i="18"/>
  <c r="T129" i="18"/>
  <c r="B163" i="18"/>
  <c r="T162" i="18"/>
  <c r="U162" i="18"/>
  <c r="R162" i="18"/>
  <c r="V162" i="18"/>
  <c r="J115" i="18"/>
  <c r="B68" i="18"/>
  <c r="T67" i="18"/>
  <c r="U67" i="18"/>
  <c r="R67" i="18"/>
  <c r="V67" i="18"/>
  <c r="B96" i="18"/>
  <c r="W95" i="18"/>
  <c r="AA95" i="18"/>
  <c r="X95" i="18"/>
  <c r="Y95" i="18"/>
  <c r="B125" i="18"/>
  <c r="N124" i="18"/>
  <c r="O124" i="18"/>
  <c r="P124" i="18"/>
  <c r="B158" i="18"/>
  <c r="O157" i="18"/>
  <c r="P157" i="18"/>
  <c r="M157" i="18"/>
  <c r="Q157" i="18"/>
  <c r="M24" i="18"/>
  <c r="H24" i="18"/>
  <c r="Z41" i="18"/>
  <c r="Y38" i="18"/>
  <c r="J34" i="18"/>
  <c r="U32" i="18"/>
  <c r="G119" i="18"/>
  <c r="H108" i="18"/>
  <c r="J66" i="18"/>
  <c r="J128" i="18"/>
  <c r="J188" i="18"/>
  <c r="L175" i="18"/>
  <c r="H48" i="18"/>
  <c r="R51" i="18"/>
  <c r="P62" i="18"/>
  <c r="L83" i="18"/>
  <c r="J106" i="18"/>
  <c r="T104" i="18"/>
  <c r="U129" i="18"/>
  <c r="H158" i="18"/>
  <c r="S162" i="18"/>
  <c r="R171" i="18"/>
  <c r="AA176" i="18"/>
  <c r="H63" i="18"/>
  <c r="J90" i="18"/>
  <c r="J105" i="18"/>
  <c r="H124" i="18"/>
  <c r="J141" i="18"/>
  <c r="J171" i="18"/>
  <c r="L176" i="18"/>
  <c r="J67" i="18"/>
  <c r="J88" i="18"/>
  <c r="L96" i="18"/>
  <c r="J114" i="18"/>
  <c r="J130" i="18"/>
  <c r="J162" i="18"/>
  <c r="J104" i="18"/>
  <c r="H125" i="18"/>
  <c r="J140" i="18"/>
  <c r="J172" i="18"/>
  <c r="L177" i="18"/>
  <c r="H186" i="18"/>
  <c r="J189" i="18"/>
  <c r="G193" i="18"/>
  <c r="I202" i="18" s="1"/>
  <c r="G167" i="18"/>
  <c r="I167" i="18"/>
  <c r="K193" i="18"/>
  <c r="K202" i="18" s="1"/>
  <c r="K167" i="18"/>
  <c r="K119" i="18"/>
  <c r="I193" i="18"/>
  <c r="J202" i="18" s="1"/>
  <c r="I119" i="18"/>
  <c r="K58" i="18"/>
  <c r="O25" i="18"/>
  <c r="P24" i="18"/>
  <c r="Q23" i="18"/>
  <c r="M23" i="18"/>
  <c r="H25" i="18"/>
  <c r="L36" i="18"/>
  <c r="L39" i="18"/>
  <c r="Y41" i="18"/>
  <c r="Z40" i="18"/>
  <c r="AA39" i="18"/>
  <c r="W39" i="18"/>
  <c r="X38" i="18"/>
  <c r="Y37" i="18"/>
  <c r="Z22" i="18"/>
  <c r="J29" i="18"/>
  <c r="S33" i="18"/>
  <c r="T32" i="18"/>
  <c r="U31" i="18"/>
  <c r="V30" i="18"/>
  <c r="R30" i="18"/>
  <c r="N25" i="18"/>
  <c r="O24" i="18"/>
  <c r="P23" i="18"/>
  <c r="H22" i="18"/>
  <c r="L41" i="18"/>
  <c r="X41" i="18"/>
  <c r="Y40" i="18"/>
  <c r="Z39" i="18"/>
  <c r="AA38" i="18"/>
  <c r="W38" i="18"/>
  <c r="X37" i="18"/>
  <c r="Y22" i="18"/>
  <c r="J30" i="18"/>
  <c r="V33" i="18"/>
  <c r="R33" i="18"/>
  <c r="S32" i="18"/>
  <c r="T31" i="18"/>
  <c r="U30" i="18"/>
  <c r="J50" i="18"/>
  <c r="Q25" i="18"/>
  <c r="M25" i="18"/>
  <c r="N24" i="18"/>
  <c r="O23" i="18"/>
  <c r="H23" i="18"/>
  <c r="AA41" i="18"/>
  <c r="X40" i="18"/>
  <c r="Y39" i="18"/>
  <c r="Z38" i="18"/>
  <c r="AA37" i="18"/>
  <c r="W37" i="18"/>
  <c r="J31" i="18"/>
  <c r="J33" i="18"/>
  <c r="V32" i="18"/>
  <c r="R32" i="18"/>
  <c r="S31" i="18"/>
  <c r="T30" i="18"/>
  <c r="H45" i="18"/>
  <c r="B186" i="18"/>
  <c r="H9" i="18"/>
  <c r="J14" i="18"/>
  <c r="H8" i="18"/>
  <c r="J13" i="18"/>
  <c r="J15" i="18"/>
  <c r="T14" i="18"/>
  <c r="T8" i="18"/>
  <c r="S15" i="18"/>
  <c r="U13" i="18"/>
  <c r="B111" i="18"/>
  <c r="O9" i="18"/>
  <c r="S22" i="18"/>
  <c r="Q10" i="18"/>
  <c r="M10" i="18"/>
  <c r="N9" i="18"/>
  <c r="O8" i="18"/>
  <c r="V15" i="18"/>
  <c r="R15" i="18"/>
  <c r="S14" i="18"/>
  <c r="T13" i="18"/>
  <c r="N10" i="18"/>
  <c r="P8" i="18"/>
  <c r="V8" i="18"/>
  <c r="H10" i="18"/>
  <c r="P10" i="18"/>
  <c r="Q9" i="18"/>
  <c r="M9" i="18"/>
  <c r="N8" i="18"/>
  <c r="U15" i="18"/>
  <c r="V14" i="18"/>
  <c r="R14" i="18"/>
  <c r="S13" i="18"/>
  <c r="S8" i="18"/>
  <c r="H7" i="18"/>
  <c r="J12" i="18"/>
  <c r="P9" i="18"/>
  <c r="Q8" i="18"/>
  <c r="M8" i="18"/>
  <c r="U14" i="18"/>
  <c r="V13" i="18"/>
  <c r="R13" i="18"/>
  <c r="V22" i="18"/>
  <c r="R22" i="18"/>
  <c r="U22" i="18"/>
  <c r="B26" i="18"/>
  <c r="T22" i="18"/>
  <c r="B84" i="18"/>
  <c r="Z30" i="18"/>
  <c r="B34" i="18"/>
  <c r="Y30" i="18"/>
  <c r="X30" i="18"/>
  <c r="T9" i="18"/>
  <c r="AA30" i="18"/>
  <c r="B164" i="18"/>
  <c r="B131" i="18"/>
  <c r="U8" i="18"/>
  <c r="M13" i="18"/>
  <c r="B47" i="18"/>
  <c r="B75" i="18"/>
  <c r="S18" i="18"/>
  <c r="V18" i="18"/>
  <c r="R18" i="18"/>
  <c r="U18" i="18"/>
  <c r="T18" i="18"/>
  <c r="V10" i="18"/>
  <c r="R10" i="18"/>
  <c r="U10" i="18"/>
  <c r="T10" i="18"/>
  <c r="S10" i="18"/>
  <c r="Q13" i="18"/>
  <c r="R8" i="18"/>
  <c r="U9" i="18"/>
  <c r="N13" i="18"/>
  <c r="U17" i="18"/>
  <c r="R9" i="18"/>
  <c r="V9" i="18"/>
  <c r="O13" i="18"/>
  <c r="R17" i="18"/>
  <c r="V17" i="18"/>
  <c r="S9" i="18"/>
  <c r="P13" i="18"/>
  <c r="S17" i="18"/>
  <c r="L119" i="18" l="1"/>
  <c r="V132" i="18"/>
  <c r="R132" i="18"/>
  <c r="U132" i="18"/>
  <c r="T132" i="18"/>
  <c r="S132" i="18"/>
  <c r="L167" i="18"/>
  <c r="L193" i="18"/>
  <c r="O202" i="18" s="1"/>
  <c r="J167" i="18"/>
  <c r="J119" i="18"/>
  <c r="H193" i="18"/>
  <c r="M202" i="18" s="1"/>
  <c r="H119" i="18"/>
  <c r="H167" i="18"/>
  <c r="J193" i="18"/>
  <c r="N202" i="18" s="1"/>
  <c r="H58" i="18"/>
  <c r="S164" i="18"/>
  <c r="T164" i="18"/>
  <c r="U164" i="18"/>
  <c r="R164" i="18"/>
  <c r="V164" i="18"/>
  <c r="B97" i="18"/>
  <c r="Y96" i="18"/>
  <c r="Z96" i="18"/>
  <c r="W96" i="18"/>
  <c r="AA96" i="18"/>
  <c r="X96" i="18"/>
  <c r="B173" i="18"/>
  <c r="U172" i="18"/>
  <c r="R172" i="18"/>
  <c r="V172" i="18"/>
  <c r="S172" i="18"/>
  <c r="T172" i="18"/>
  <c r="B69" i="18"/>
  <c r="R68" i="18"/>
  <c r="S68" i="18"/>
  <c r="T68" i="18"/>
  <c r="U68" i="18"/>
  <c r="V68" i="18"/>
  <c r="B106" i="18"/>
  <c r="S105" i="18"/>
  <c r="T105" i="18"/>
  <c r="U105" i="18"/>
  <c r="R105" i="18"/>
  <c r="V105" i="18"/>
  <c r="R190" i="18"/>
  <c r="V190" i="18"/>
  <c r="S190" i="18"/>
  <c r="T190" i="18"/>
  <c r="U190" i="18"/>
  <c r="B149" i="18"/>
  <c r="W148" i="18"/>
  <c r="AA148" i="18"/>
  <c r="X148" i="18"/>
  <c r="Y148" i="18"/>
  <c r="Z148" i="18"/>
  <c r="B142" i="18"/>
  <c r="S141" i="18"/>
  <c r="T141" i="18"/>
  <c r="U141" i="18"/>
  <c r="V141" i="18"/>
  <c r="R141" i="18"/>
  <c r="N47" i="18"/>
  <c r="M47" i="18"/>
  <c r="O47" i="18"/>
  <c r="Q47" i="18"/>
  <c r="P47" i="18"/>
  <c r="N111" i="18"/>
  <c r="O111" i="18"/>
  <c r="P111" i="18"/>
  <c r="M111" i="18"/>
  <c r="Q111" i="18"/>
  <c r="T130" i="18"/>
  <c r="U130" i="18"/>
  <c r="R130" i="18"/>
  <c r="V130" i="18"/>
  <c r="S130" i="18"/>
  <c r="P186" i="18"/>
  <c r="P193" i="18" s="1"/>
  <c r="M186" i="18"/>
  <c r="M193" i="18" s="1"/>
  <c r="Q186" i="18"/>
  <c r="Q193" i="18" s="1"/>
  <c r="N186" i="18"/>
  <c r="N193" i="18" s="1"/>
  <c r="O186" i="18"/>
  <c r="O193" i="18" s="1"/>
  <c r="W83" i="18"/>
  <c r="AA83" i="18"/>
  <c r="X83" i="18"/>
  <c r="Y83" i="18"/>
  <c r="Z83" i="18"/>
  <c r="R115" i="18"/>
  <c r="V115" i="18"/>
  <c r="S115" i="18"/>
  <c r="T115" i="18"/>
  <c r="U115" i="18"/>
  <c r="B64" i="18"/>
  <c r="O63" i="18"/>
  <c r="P63" i="18"/>
  <c r="Q63" i="18"/>
  <c r="N63" i="18"/>
  <c r="M63" i="18"/>
  <c r="M110" i="18"/>
  <c r="Q110" i="18"/>
  <c r="N110" i="18"/>
  <c r="O110" i="18"/>
  <c r="P110" i="18"/>
  <c r="B53" i="18"/>
  <c r="S52" i="18"/>
  <c r="T52" i="18"/>
  <c r="U52" i="18"/>
  <c r="R52" i="18"/>
  <c r="V52" i="18"/>
  <c r="Z177" i="18"/>
  <c r="Z193" i="18" s="1"/>
  <c r="W177" i="18"/>
  <c r="W193" i="18" s="1"/>
  <c r="AA177" i="18"/>
  <c r="AA193" i="18" s="1"/>
  <c r="X177" i="18"/>
  <c r="X193" i="18" s="1"/>
  <c r="Y177" i="18"/>
  <c r="Y193" i="18" s="1"/>
  <c r="M75" i="18"/>
  <c r="M119" i="18" s="1"/>
  <c r="Q75" i="18"/>
  <c r="N75" i="18"/>
  <c r="O75" i="18"/>
  <c r="P75" i="18"/>
  <c r="U131" i="18"/>
  <c r="R131" i="18"/>
  <c r="V131" i="18"/>
  <c r="S131" i="18"/>
  <c r="T131" i="18"/>
  <c r="X84" i="18"/>
  <c r="Y84" i="18"/>
  <c r="Z84" i="18"/>
  <c r="AA84" i="18"/>
  <c r="W84" i="18"/>
  <c r="B159" i="18"/>
  <c r="M158" i="18"/>
  <c r="Q158" i="18"/>
  <c r="N158" i="18"/>
  <c r="O158" i="18"/>
  <c r="P158" i="18"/>
  <c r="B126" i="18"/>
  <c r="P125" i="18"/>
  <c r="M125" i="18"/>
  <c r="Q125" i="18"/>
  <c r="N125" i="18"/>
  <c r="O125" i="18"/>
  <c r="R163" i="18"/>
  <c r="V163" i="18"/>
  <c r="S163" i="18"/>
  <c r="T163" i="18"/>
  <c r="U163" i="18"/>
  <c r="B89" i="18"/>
  <c r="T88" i="18"/>
  <c r="U88" i="18"/>
  <c r="R88" i="18"/>
  <c r="V88" i="18"/>
  <c r="S88" i="18"/>
  <c r="X31" i="18"/>
  <c r="T34" i="18"/>
  <c r="U34" i="18"/>
  <c r="R34" i="18"/>
  <c r="V34" i="18"/>
  <c r="S34" i="18"/>
  <c r="T23" i="18"/>
  <c r="P26" i="18"/>
  <c r="O26" i="18"/>
  <c r="M26" i="18"/>
  <c r="Q26" i="18"/>
  <c r="N26" i="18"/>
  <c r="J58" i="18"/>
  <c r="L58" i="18"/>
  <c r="S23" i="18"/>
  <c r="W23" i="18"/>
  <c r="X23" i="18"/>
  <c r="Z23" i="18"/>
  <c r="AA23" i="18"/>
  <c r="R23" i="18"/>
  <c r="Y31" i="18"/>
  <c r="AA31" i="18"/>
  <c r="B48" i="18"/>
  <c r="Z31" i="18"/>
  <c r="B27" i="18"/>
  <c r="U24" i="18" s="1"/>
  <c r="U23" i="18"/>
  <c r="Y23" i="18"/>
  <c r="V23" i="18"/>
  <c r="O14" i="18"/>
  <c r="N14" i="18"/>
  <c r="Q14" i="18"/>
  <c r="M14" i="18"/>
  <c r="P14" i="18"/>
  <c r="L202" i="18"/>
  <c r="AA32" i="18"/>
  <c r="Z32" i="18"/>
  <c r="Y32" i="18"/>
  <c r="X32" i="18"/>
  <c r="Q119" i="18" l="1"/>
  <c r="N119" i="18"/>
  <c r="O119" i="18"/>
  <c r="T142" i="18"/>
  <c r="T167" i="18" s="1"/>
  <c r="U142" i="18"/>
  <c r="U167" i="18" s="1"/>
  <c r="R142" i="18"/>
  <c r="R167" i="18" s="1"/>
  <c r="V142" i="18"/>
  <c r="S142" i="18"/>
  <c r="S167" i="18" s="1"/>
  <c r="N159" i="18"/>
  <c r="N167" i="18" s="1"/>
  <c r="O159" i="18"/>
  <c r="O167" i="18" s="1"/>
  <c r="P159" i="18"/>
  <c r="P167" i="18" s="1"/>
  <c r="Q159" i="18"/>
  <c r="Q167" i="18" s="1"/>
  <c r="M159" i="18"/>
  <c r="M167" i="18" s="1"/>
  <c r="T106" i="18"/>
  <c r="U106" i="18"/>
  <c r="R106" i="18"/>
  <c r="V106" i="18"/>
  <c r="S106" i="18"/>
  <c r="R173" i="18"/>
  <c r="R193" i="18" s="1"/>
  <c r="V173" i="18"/>
  <c r="V193" i="18" s="1"/>
  <c r="S173" i="18"/>
  <c r="S193" i="18" s="1"/>
  <c r="T173" i="18"/>
  <c r="U173" i="18"/>
  <c r="U193" i="18" s="1"/>
  <c r="B90" i="18"/>
  <c r="U89" i="18"/>
  <c r="R89" i="18"/>
  <c r="V89" i="18"/>
  <c r="S89" i="18"/>
  <c r="T89" i="18"/>
  <c r="M126" i="18"/>
  <c r="Q126" i="18"/>
  <c r="N126" i="18"/>
  <c r="O126" i="18"/>
  <c r="P126" i="18"/>
  <c r="P64" i="18"/>
  <c r="M64" i="18"/>
  <c r="Q64" i="18"/>
  <c r="O64" i="18"/>
  <c r="N64" i="18"/>
  <c r="T69" i="18"/>
  <c r="U69" i="18"/>
  <c r="S69" i="18"/>
  <c r="V69" i="18"/>
  <c r="R69" i="18"/>
  <c r="Z97" i="18"/>
  <c r="Z119" i="18" s="1"/>
  <c r="W97" i="18"/>
  <c r="W119" i="18" s="1"/>
  <c r="AA97" i="18"/>
  <c r="AA119" i="18" s="1"/>
  <c r="X97" i="18"/>
  <c r="Y97" i="18"/>
  <c r="Y119" i="18" s="1"/>
  <c r="M48" i="18"/>
  <c r="Q48" i="18"/>
  <c r="P48" i="18"/>
  <c r="N48" i="18"/>
  <c r="O48" i="18"/>
  <c r="R53" i="18"/>
  <c r="U53" i="18"/>
  <c r="V53" i="18"/>
  <c r="T53" i="18"/>
  <c r="S53" i="18"/>
  <c r="X119" i="18"/>
  <c r="P119" i="18"/>
  <c r="X149" i="18"/>
  <c r="X167" i="18" s="1"/>
  <c r="Y149" i="18"/>
  <c r="Y167" i="18" s="1"/>
  <c r="Z149" i="18"/>
  <c r="Z167" i="18" s="1"/>
  <c r="W149" i="18"/>
  <c r="W167" i="18" s="1"/>
  <c r="AA149" i="18"/>
  <c r="AA167" i="18" s="1"/>
  <c r="T193" i="18"/>
  <c r="V167" i="18"/>
  <c r="T24" i="18"/>
  <c r="R24" i="18"/>
  <c r="O27" i="18"/>
  <c r="O58" i="18" s="1"/>
  <c r="P27" i="18"/>
  <c r="N27" i="18"/>
  <c r="M27" i="18"/>
  <c r="M58" i="18" s="1"/>
  <c r="Q27" i="18"/>
  <c r="Q58" i="18" s="1"/>
  <c r="W24" i="18"/>
  <c r="W58" i="18" s="1"/>
  <c r="X24" i="18"/>
  <c r="V24" i="18"/>
  <c r="Y24" i="18"/>
  <c r="AA24" i="18"/>
  <c r="Z24" i="18"/>
  <c r="S24" i="18"/>
  <c r="P202" i="18"/>
  <c r="Q202" i="18" s="1"/>
  <c r="J210" i="18"/>
  <c r="J244" i="18" s="1"/>
  <c r="K210" i="18"/>
  <c r="K244" i="18" s="1"/>
  <c r="L210" i="18"/>
  <c r="L244" i="18" s="1"/>
  <c r="M210" i="18"/>
  <c r="M244" i="18" s="1"/>
  <c r="X25" i="18"/>
  <c r="T25" i="18"/>
  <c r="T58" i="18" s="1"/>
  <c r="AA25" i="18"/>
  <c r="S25" i="18"/>
  <c r="Y25" i="18"/>
  <c r="V25" i="18"/>
  <c r="U25" i="18"/>
  <c r="Z25" i="18"/>
  <c r="R25" i="18"/>
  <c r="I210" i="18"/>
  <c r="I244" i="18" s="1"/>
  <c r="Z33" i="18"/>
  <c r="Y33" i="18"/>
  <c r="X33" i="18"/>
  <c r="AA33" i="18"/>
  <c r="U58" i="18" l="1"/>
  <c r="Z58" i="18"/>
  <c r="R58" i="18"/>
  <c r="S58" i="18"/>
  <c r="Y58" i="18"/>
  <c r="P58" i="18"/>
  <c r="X58" i="18"/>
  <c r="S90" i="18"/>
  <c r="S119" i="18" s="1"/>
  <c r="T90" i="18"/>
  <c r="T119" i="18" s="1"/>
  <c r="U90" i="18"/>
  <c r="U119" i="18" s="1"/>
  <c r="R90" i="18"/>
  <c r="R119" i="18" s="1"/>
  <c r="V90" i="18"/>
  <c r="V119" i="18" s="1"/>
  <c r="AA58" i="18"/>
  <c r="N58" i="18"/>
  <c r="V58" i="18"/>
  <c r="N244" i="18"/>
  <c r="X210" i="18"/>
  <c r="W210" i="18"/>
  <c r="Y210" i="18"/>
  <c r="Y244" i="18" s="1"/>
  <c r="V210" i="18"/>
  <c r="V244" i="18" s="1"/>
  <c r="U210" i="18"/>
  <c r="G276" i="16"/>
  <c r="F276" i="16"/>
  <c r="G275" i="16"/>
  <c r="F275" i="16"/>
  <c r="B275" i="16"/>
  <c r="P275" i="16" s="1"/>
  <c r="Q274" i="16"/>
  <c r="P274" i="16"/>
  <c r="O274" i="16"/>
  <c r="N274" i="16"/>
  <c r="M274" i="16"/>
  <c r="G274" i="16"/>
  <c r="F274" i="16"/>
  <c r="K255" i="16"/>
  <c r="F255" i="16"/>
  <c r="K193" i="16"/>
  <c r="F193" i="16"/>
  <c r="I178" i="16"/>
  <c r="F178" i="16"/>
  <c r="I186" i="16"/>
  <c r="F186" i="16"/>
  <c r="G157" i="16"/>
  <c r="F157" i="16"/>
  <c r="G156" i="16"/>
  <c r="F156" i="16"/>
  <c r="G155" i="16"/>
  <c r="F155" i="16"/>
  <c r="G154" i="16"/>
  <c r="F154" i="16"/>
  <c r="G153" i="16"/>
  <c r="F153" i="16"/>
  <c r="G130" i="16"/>
  <c r="F130" i="16"/>
  <c r="G129" i="16"/>
  <c r="F129" i="16"/>
  <c r="G128" i="16"/>
  <c r="F128" i="16"/>
  <c r="B128" i="16"/>
  <c r="Q128" i="16" s="1"/>
  <c r="Q127" i="16"/>
  <c r="P127" i="16"/>
  <c r="O127" i="16"/>
  <c r="N127" i="16"/>
  <c r="M127" i="16"/>
  <c r="G127" i="16"/>
  <c r="F127" i="16"/>
  <c r="I85" i="16"/>
  <c r="F85" i="16"/>
  <c r="G90" i="16"/>
  <c r="F90" i="16"/>
  <c r="G89" i="16"/>
  <c r="G88" i="16"/>
  <c r="F88" i="16"/>
  <c r="B88" i="16"/>
  <c r="B90" i="16" s="1"/>
  <c r="Q87" i="16"/>
  <c r="P87" i="16"/>
  <c r="O87" i="16"/>
  <c r="N87" i="16"/>
  <c r="M87" i="16"/>
  <c r="G87" i="16"/>
  <c r="F87" i="16"/>
  <c r="I84" i="16"/>
  <c r="F84" i="16"/>
  <c r="I83" i="16"/>
  <c r="F83" i="16"/>
  <c r="B83" i="16"/>
  <c r="B84" i="16" s="1"/>
  <c r="B85" i="16" s="1"/>
  <c r="V82" i="16"/>
  <c r="U82" i="16"/>
  <c r="T82" i="16"/>
  <c r="S82" i="16"/>
  <c r="R82" i="16"/>
  <c r="I82" i="16"/>
  <c r="F82" i="16"/>
  <c r="G62" i="16"/>
  <c r="F62" i="16"/>
  <c r="G20" i="16"/>
  <c r="F20" i="16"/>
  <c r="G19" i="16"/>
  <c r="F19" i="16"/>
  <c r="G18" i="16"/>
  <c r="F18" i="16"/>
  <c r="H274" i="16" l="1"/>
  <c r="H275" i="16"/>
  <c r="S210" i="18"/>
  <c r="S244" i="18" s="1"/>
  <c r="P210" i="18"/>
  <c r="P244" i="18" s="1"/>
  <c r="Q210" i="18"/>
  <c r="Q244" i="18" s="1"/>
  <c r="O210" i="18"/>
  <c r="O244" i="18" s="1"/>
  <c r="R210" i="18"/>
  <c r="R244" i="18" s="1"/>
  <c r="U244" i="18"/>
  <c r="X244" i="18"/>
  <c r="W244" i="18"/>
  <c r="H276" i="16"/>
  <c r="N275" i="16"/>
  <c r="B276" i="16"/>
  <c r="M275" i="16"/>
  <c r="Q275" i="16"/>
  <c r="O275" i="16"/>
  <c r="L255" i="16"/>
  <c r="L193" i="16"/>
  <c r="J178" i="16"/>
  <c r="J186" i="16"/>
  <c r="H156" i="16"/>
  <c r="H155" i="16"/>
  <c r="H157" i="16"/>
  <c r="H153" i="16"/>
  <c r="H154" i="16"/>
  <c r="H127" i="16"/>
  <c r="H128" i="16"/>
  <c r="H130" i="16"/>
  <c r="H129" i="16"/>
  <c r="P128" i="16"/>
  <c r="N128" i="16"/>
  <c r="O128" i="16"/>
  <c r="B129" i="16"/>
  <c r="H87" i="16"/>
  <c r="M128" i="16"/>
  <c r="J85" i="16"/>
  <c r="H89" i="16"/>
  <c r="J82" i="16"/>
  <c r="H88" i="16"/>
  <c r="J83" i="16"/>
  <c r="P88" i="16"/>
  <c r="U83" i="16"/>
  <c r="O88" i="16"/>
  <c r="H90" i="16"/>
  <c r="Q90" i="16"/>
  <c r="M90" i="16"/>
  <c r="N90" i="16"/>
  <c r="P90" i="16"/>
  <c r="O90" i="16"/>
  <c r="M88" i="16"/>
  <c r="Q88" i="16"/>
  <c r="N88" i="16"/>
  <c r="B89" i="16"/>
  <c r="J84" i="16"/>
  <c r="T83" i="16"/>
  <c r="S84" i="16"/>
  <c r="V84" i="16"/>
  <c r="R84" i="16"/>
  <c r="T84" i="16"/>
  <c r="U84" i="16"/>
  <c r="R83" i="16"/>
  <c r="V83" i="16"/>
  <c r="S83" i="16"/>
  <c r="H62" i="16"/>
  <c r="H18" i="16"/>
  <c r="H19" i="16"/>
  <c r="H20" i="16"/>
  <c r="I270" i="16"/>
  <c r="F270" i="16"/>
  <c r="I269" i="16"/>
  <c r="F269" i="16"/>
  <c r="B269" i="16"/>
  <c r="V268" i="16"/>
  <c r="U268" i="16"/>
  <c r="T268" i="16"/>
  <c r="S268" i="16"/>
  <c r="R268" i="16"/>
  <c r="I268" i="16"/>
  <c r="F268" i="16"/>
  <c r="G266" i="16"/>
  <c r="F266" i="16"/>
  <c r="G265" i="16"/>
  <c r="F265" i="16"/>
  <c r="G264" i="16"/>
  <c r="F264" i="16"/>
  <c r="B264" i="16"/>
  <c r="B265" i="16" s="1"/>
  <c r="Q263" i="16"/>
  <c r="P263" i="16"/>
  <c r="O263" i="16"/>
  <c r="N263" i="16"/>
  <c r="M263" i="16"/>
  <c r="G263" i="16"/>
  <c r="F263" i="16"/>
  <c r="K253" i="16"/>
  <c r="F253" i="16"/>
  <c r="K252" i="16"/>
  <c r="F252" i="16"/>
  <c r="K251" i="16"/>
  <c r="F251" i="16"/>
  <c r="B251" i="16"/>
  <c r="Z251" i="16" s="1"/>
  <c r="AA250" i="16"/>
  <c r="Z250" i="16"/>
  <c r="Y250" i="16"/>
  <c r="X250" i="16"/>
  <c r="W250" i="16"/>
  <c r="V250" i="16"/>
  <c r="U250" i="16"/>
  <c r="T250" i="16"/>
  <c r="S250" i="16"/>
  <c r="R250" i="16"/>
  <c r="K250" i="16"/>
  <c r="F250" i="16"/>
  <c r="I248" i="16"/>
  <c r="F248" i="16"/>
  <c r="I247" i="16"/>
  <c r="F247" i="16"/>
  <c r="I245" i="16"/>
  <c r="F245" i="16"/>
  <c r="I244" i="16"/>
  <c r="F244" i="16"/>
  <c r="I243" i="16"/>
  <c r="F243" i="16"/>
  <c r="B243" i="16"/>
  <c r="V243" i="16" s="1"/>
  <c r="V242" i="16"/>
  <c r="U242" i="16"/>
  <c r="T242" i="16"/>
  <c r="S242" i="16"/>
  <c r="R242" i="16"/>
  <c r="I242" i="16"/>
  <c r="F242" i="16"/>
  <c r="I232" i="16"/>
  <c r="F232" i="16"/>
  <c r="I231" i="16"/>
  <c r="F231" i="16"/>
  <c r="I230" i="16"/>
  <c r="F230" i="16"/>
  <c r="B230" i="16"/>
  <c r="U230" i="16" s="1"/>
  <c r="V229" i="16"/>
  <c r="U229" i="16"/>
  <c r="T229" i="16"/>
  <c r="S229" i="16"/>
  <c r="R229" i="16"/>
  <c r="I229" i="16"/>
  <c r="F229" i="16"/>
  <c r="G227" i="16"/>
  <c r="F227" i="16"/>
  <c r="G226" i="16"/>
  <c r="F226" i="16"/>
  <c r="G225" i="16"/>
  <c r="F225" i="16"/>
  <c r="B225" i="16"/>
  <c r="N225" i="16" s="1"/>
  <c r="Q224" i="16"/>
  <c r="P224" i="16"/>
  <c r="O224" i="16"/>
  <c r="N224" i="16"/>
  <c r="M224" i="16"/>
  <c r="G224" i="16"/>
  <c r="F224" i="16"/>
  <c r="I215" i="16"/>
  <c r="F215" i="16"/>
  <c r="I214" i="16"/>
  <c r="F214" i="16"/>
  <c r="B214" i="16"/>
  <c r="V214" i="16" s="1"/>
  <c r="V213" i="16"/>
  <c r="U213" i="16"/>
  <c r="T213" i="16"/>
  <c r="S213" i="16"/>
  <c r="R213" i="16"/>
  <c r="I213" i="16"/>
  <c r="F213" i="16"/>
  <c r="G211" i="16"/>
  <c r="F211" i="16"/>
  <c r="G210" i="16"/>
  <c r="F210" i="16"/>
  <c r="G209" i="16"/>
  <c r="F209" i="16"/>
  <c r="G208" i="16"/>
  <c r="F208" i="16"/>
  <c r="G207" i="16"/>
  <c r="F207" i="16"/>
  <c r="B207" i="16"/>
  <c r="N207" i="16" s="1"/>
  <c r="Q206" i="16"/>
  <c r="P206" i="16"/>
  <c r="O206" i="16"/>
  <c r="N206" i="16"/>
  <c r="M206" i="16"/>
  <c r="G206" i="16"/>
  <c r="F206" i="16"/>
  <c r="I204" i="16"/>
  <c r="F204" i="16"/>
  <c r="I203" i="16"/>
  <c r="F203" i="16"/>
  <c r="I202" i="16"/>
  <c r="F202" i="16"/>
  <c r="B202" i="16"/>
  <c r="V201" i="16"/>
  <c r="U201" i="16"/>
  <c r="T201" i="16"/>
  <c r="S201" i="16"/>
  <c r="R201" i="16"/>
  <c r="I201" i="16"/>
  <c r="F201" i="16"/>
  <c r="K192" i="16"/>
  <c r="F192" i="16"/>
  <c r="K191" i="16"/>
  <c r="F191" i="16"/>
  <c r="B191" i="16"/>
  <c r="X191" i="16" s="1"/>
  <c r="AA190" i="16"/>
  <c r="Z190" i="16"/>
  <c r="Y190" i="16"/>
  <c r="X190" i="16"/>
  <c r="W190" i="16"/>
  <c r="V190" i="16"/>
  <c r="U190" i="16"/>
  <c r="T190" i="16"/>
  <c r="S190" i="16"/>
  <c r="R190" i="16"/>
  <c r="K190" i="16"/>
  <c r="F190" i="16"/>
  <c r="I185" i="16"/>
  <c r="F185" i="16"/>
  <c r="I184" i="16"/>
  <c r="F184" i="16"/>
  <c r="I183" i="16"/>
  <c r="F183" i="16"/>
  <c r="I182" i="16"/>
  <c r="F182" i="16"/>
  <c r="I181" i="16"/>
  <c r="F181" i="16"/>
  <c r="I180" i="16"/>
  <c r="F180" i="16"/>
  <c r="I179" i="16"/>
  <c r="F179" i="16"/>
  <c r="I177" i="16"/>
  <c r="F177" i="16"/>
  <c r="I176" i="16"/>
  <c r="F176" i="16"/>
  <c r="B176" i="16"/>
  <c r="V175" i="16"/>
  <c r="U175" i="16"/>
  <c r="T175" i="16"/>
  <c r="S175" i="16"/>
  <c r="R175" i="16"/>
  <c r="I175" i="16"/>
  <c r="F175" i="16"/>
  <c r="K173" i="16"/>
  <c r="F173" i="16"/>
  <c r="K172" i="16"/>
  <c r="F172" i="16"/>
  <c r="K171" i="16"/>
  <c r="F171" i="16"/>
  <c r="B171" i="16"/>
  <c r="Z171" i="16" s="1"/>
  <c r="AA170" i="16"/>
  <c r="Z170" i="16"/>
  <c r="Y170" i="16"/>
  <c r="X170" i="16"/>
  <c r="W170" i="16"/>
  <c r="V170" i="16"/>
  <c r="U170" i="16"/>
  <c r="T170" i="16"/>
  <c r="S170" i="16"/>
  <c r="R170" i="16"/>
  <c r="K170" i="16"/>
  <c r="F170" i="16"/>
  <c r="I161" i="16"/>
  <c r="F161" i="16"/>
  <c r="I160" i="16"/>
  <c r="F160" i="16"/>
  <c r="B160" i="16"/>
  <c r="R160" i="16" s="1"/>
  <c r="V159" i="16"/>
  <c r="U159" i="16"/>
  <c r="T159" i="16"/>
  <c r="S159" i="16"/>
  <c r="R159" i="16"/>
  <c r="I159" i="16"/>
  <c r="F159" i="16"/>
  <c r="G152" i="16"/>
  <c r="F152" i="16"/>
  <c r="G151" i="16"/>
  <c r="F151" i="16"/>
  <c r="B151" i="16"/>
  <c r="B152" i="16" s="1"/>
  <c r="Q150" i="16"/>
  <c r="P150" i="16"/>
  <c r="O150" i="16"/>
  <c r="N150" i="16"/>
  <c r="M150" i="16"/>
  <c r="G150" i="16"/>
  <c r="F150" i="16"/>
  <c r="I148" i="16"/>
  <c r="F148" i="16"/>
  <c r="I147" i="16"/>
  <c r="F147" i="16"/>
  <c r="I146" i="16"/>
  <c r="F146" i="16"/>
  <c r="B146" i="16"/>
  <c r="V146" i="16" s="1"/>
  <c r="V145" i="16"/>
  <c r="U145" i="16"/>
  <c r="T145" i="16"/>
  <c r="S145" i="16"/>
  <c r="R145" i="16"/>
  <c r="I145" i="16"/>
  <c r="F145" i="16"/>
  <c r="G131" i="16"/>
  <c r="F131" i="16"/>
  <c r="K119" i="16"/>
  <c r="F119" i="16"/>
  <c r="K118" i="16"/>
  <c r="F118" i="16"/>
  <c r="K117" i="16"/>
  <c r="F117" i="16"/>
  <c r="B117" i="16"/>
  <c r="AA117" i="16" s="1"/>
  <c r="AA116" i="16"/>
  <c r="Z116" i="16"/>
  <c r="Y116" i="16"/>
  <c r="X116" i="16"/>
  <c r="W116" i="16"/>
  <c r="V116" i="16"/>
  <c r="U116" i="16"/>
  <c r="T116" i="16"/>
  <c r="S116" i="16"/>
  <c r="R116" i="16"/>
  <c r="K116" i="16"/>
  <c r="F116" i="16"/>
  <c r="I114" i="16"/>
  <c r="F114" i="16"/>
  <c r="I113" i="16"/>
  <c r="F113" i="16"/>
  <c r="I112" i="16"/>
  <c r="F112" i="16"/>
  <c r="I111" i="16"/>
  <c r="F111" i="16"/>
  <c r="I110" i="16"/>
  <c r="F110" i="16"/>
  <c r="I109" i="16"/>
  <c r="F109" i="16"/>
  <c r="I108" i="16"/>
  <c r="F108" i="16"/>
  <c r="I107" i="16"/>
  <c r="F107" i="16"/>
  <c r="B107" i="16"/>
  <c r="U107" i="16" s="1"/>
  <c r="V106" i="16"/>
  <c r="U106" i="16"/>
  <c r="T106" i="16"/>
  <c r="S106" i="16"/>
  <c r="R106" i="16"/>
  <c r="I106" i="16"/>
  <c r="F106" i="16"/>
  <c r="K104" i="16"/>
  <c r="F104" i="16"/>
  <c r="K103" i="16"/>
  <c r="F103" i="16"/>
  <c r="B103" i="16"/>
  <c r="Z103" i="16" s="1"/>
  <c r="AA102" i="16"/>
  <c r="Z102" i="16"/>
  <c r="Y102" i="16"/>
  <c r="X102" i="16"/>
  <c r="W102" i="16"/>
  <c r="V102" i="16"/>
  <c r="U102" i="16"/>
  <c r="T102" i="16"/>
  <c r="S102" i="16"/>
  <c r="R102" i="16"/>
  <c r="K102" i="16"/>
  <c r="F102" i="16"/>
  <c r="I94" i="16"/>
  <c r="F94" i="16"/>
  <c r="V92" i="16"/>
  <c r="U92" i="16"/>
  <c r="T92" i="16"/>
  <c r="S92" i="16"/>
  <c r="R92" i="16"/>
  <c r="I92" i="16"/>
  <c r="F92" i="16"/>
  <c r="G72" i="16"/>
  <c r="F72" i="16"/>
  <c r="B72" i="16"/>
  <c r="Q71" i="16"/>
  <c r="P71" i="16"/>
  <c r="O71" i="16"/>
  <c r="N71" i="16"/>
  <c r="M71" i="16"/>
  <c r="G71" i="16"/>
  <c r="F71" i="16"/>
  <c r="I67" i="16"/>
  <c r="F67" i="16"/>
  <c r="I66" i="16"/>
  <c r="F66" i="16"/>
  <c r="I65" i="16"/>
  <c r="F65" i="16"/>
  <c r="B65" i="16"/>
  <c r="U65" i="16" s="1"/>
  <c r="V64" i="16"/>
  <c r="U64" i="16"/>
  <c r="T64" i="16"/>
  <c r="S64" i="16"/>
  <c r="R64" i="16"/>
  <c r="I64" i="16"/>
  <c r="F64" i="16"/>
  <c r="G61" i="16"/>
  <c r="F61" i="16"/>
  <c r="G60" i="16"/>
  <c r="F60" i="16"/>
  <c r="B60" i="16"/>
  <c r="Q60" i="16" s="1"/>
  <c r="Q59" i="16"/>
  <c r="P59" i="16"/>
  <c r="O59" i="16"/>
  <c r="N59" i="16"/>
  <c r="M59" i="16"/>
  <c r="G59" i="16"/>
  <c r="F59" i="16"/>
  <c r="K52" i="16"/>
  <c r="F52" i="16"/>
  <c r="K51" i="16"/>
  <c r="F51" i="16"/>
  <c r="K50" i="16"/>
  <c r="F50" i="16"/>
  <c r="B50" i="16"/>
  <c r="Z50" i="16" s="1"/>
  <c r="AA49" i="16"/>
  <c r="Z49" i="16"/>
  <c r="Y49" i="16"/>
  <c r="X49" i="16"/>
  <c r="W49" i="16"/>
  <c r="V49" i="16"/>
  <c r="U49" i="16"/>
  <c r="T49" i="16"/>
  <c r="S49" i="16"/>
  <c r="R49" i="16"/>
  <c r="K49" i="16"/>
  <c r="F49" i="16"/>
  <c r="I45" i="16"/>
  <c r="F45" i="16"/>
  <c r="I44" i="16"/>
  <c r="F44" i="16"/>
  <c r="I43" i="16"/>
  <c r="F43" i="16"/>
  <c r="I42" i="16"/>
  <c r="F42" i="16"/>
  <c r="I41" i="16"/>
  <c r="F41" i="16"/>
  <c r="I40" i="16"/>
  <c r="F40" i="16"/>
  <c r="I39" i="16"/>
  <c r="F39" i="16"/>
  <c r="I38" i="16"/>
  <c r="F38" i="16"/>
  <c r="I37" i="16"/>
  <c r="F37" i="16"/>
  <c r="B37" i="16"/>
  <c r="B38" i="16" s="1"/>
  <c r="S38" i="16" s="1"/>
  <c r="V36" i="16"/>
  <c r="U36" i="16"/>
  <c r="T36" i="16"/>
  <c r="S36" i="16"/>
  <c r="R36" i="16"/>
  <c r="I36" i="16"/>
  <c r="F36" i="16"/>
  <c r="K33" i="16"/>
  <c r="F33" i="16"/>
  <c r="K32" i="16"/>
  <c r="F32" i="16"/>
  <c r="B32" i="16"/>
  <c r="AA31" i="16"/>
  <c r="Z31" i="16"/>
  <c r="Y31" i="16"/>
  <c r="X31" i="16"/>
  <c r="W31" i="16"/>
  <c r="V31" i="16"/>
  <c r="U31" i="16"/>
  <c r="T31" i="16"/>
  <c r="S31" i="16"/>
  <c r="R31" i="16"/>
  <c r="K31" i="16"/>
  <c r="F31" i="16"/>
  <c r="G17" i="16"/>
  <c r="F17" i="16"/>
  <c r="G16" i="16"/>
  <c r="F16" i="16"/>
  <c r="I24" i="16"/>
  <c r="F24" i="16"/>
  <c r="I23" i="16"/>
  <c r="F23" i="16"/>
  <c r="B23" i="16"/>
  <c r="V23" i="16" s="1"/>
  <c r="V22" i="16"/>
  <c r="U22" i="16"/>
  <c r="T22" i="16"/>
  <c r="S22" i="16"/>
  <c r="R22" i="16"/>
  <c r="I22" i="16"/>
  <c r="F22" i="16"/>
  <c r="G15" i="16"/>
  <c r="F15" i="16"/>
  <c r="G14" i="16"/>
  <c r="F14" i="16"/>
  <c r="B14" i="16"/>
  <c r="O14" i="16" s="1"/>
  <c r="G13" i="16"/>
  <c r="F13" i="16"/>
  <c r="B13" i="16"/>
  <c r="M13" i="16" s="1"/>
  <c r="Q12" i="16"/>
  <c r="P12" i="16"/>
  <c r="O12" i="16"/>
  <c r="N12" i="16"/>
  <c r="M12" i="16"/>
  <c r="G12" i="16"/>
  <c r="F12" i="16"/>
  <c r="I10" i="16"/>
  <c r="F10" i="16"/>
  <c r="I9" i="16"/>
  <c r="F9" i="16"/>
  <c r="I8" i="16"/>
  <c r="F8" i="16"/>
  <c r="B8" i="16"/>
  <c r="T8" i="16" s="1"/>
  <c r="V7" i="16"/>
  <c r="U7" i="16"/>
  <c r="T7" i="16"/>
  <c r="S7" i="16"/>
  <c r="R7" i="16"/>
  <c r="I7" i="16"/>
  <c r="F7" i="16"/>
  <c r="K276" i="15"/>
  <c r="F276" i="15"/>
  <c r="I269" i="15"/>
  <c r="F269" i="15"/>
  <c r="I268" i="15"/>
  <c r="F268" i="15"/>
  <c r="I267" i="15"/>
  <c r="F267" i="15"/>
  <c r="I266" i="15"/>
  <c r="F266" i="15"/>
  <c r="K275" i="15"/>
  <c r="F275" i="15"/>
  <c r="K274" i="15"/>
  <c r="F274" i="15"/>
  <c r="B274" i="15"/>
  <c r="Y274" i="15" s="1"/>
  <c r="AA273" i="15"/>
  <c r="Z273" i="15"/>
  <c r="Y273" i="15"/>
  <c r="X273" i="15"/>
  <c r="W273" i="15"/>
  <c r="V273" i="15"/>
  <c r="U273" i="15"/>
  <c r="T273" i="15"/>
  <c r="S273" i="15"/>
  <c r="R273" i="15"/>
  <c r="K273" i="15"/>
  <c r="F273" i="15"/>
  <c r="I263" i="15"/>
  <c r="F263" i="15"/>
  <c r="I262" i="15"/>
  <c r="F262" i="15"/>
  <c r="I261" i="15"/>
  <c r="F261" i="15"/>
  <c r="I260" i="15"/>
  <c r="F260" i="15"/>
  <c r="B260" i="15"/>
  <c r="U260" i="15" s="1"/>
  <c r="V259" i="15"/>
  <c r="U259" i="15"/>
  <c r="T259" i="15"/>
  <c r="S259" i="15"/>
  <c r="R259" i="15"/>
  <c r="I259" i="15"/>
  <c r="F259" i="15"/>
  <c r="Q72" i="16" l="1"/>
  <c r="B73" i="16"/>
  <c r="T244" i="18"/>
  <c r="Z244" i="18"/>
  <c r="O276" i="16"/>
  <c r="N276" i="16"/>
  <c r="P276" i="16"/>
  <c r="Q276" i="16"/>
  <c r="M276" i="16"/>
  <c r="V176" i="16"/>
  <c r="B178" i="16"/>
  <c r="N152" i="16"/>
  <c r="B153" i="16"/>
  <c r="M129" i="16"/>
  <c r="B130" i="16"/>
  <c r="N130" i="16" s="1"/>
  <c r="P129" i="16"/>
  <c r="Q129" i="16"/>
  <c r="O129" i="16"/>
  <c r="N129" i="16"/>
  <c r="V85" i="16"/>
  <c r="R85" i="16"/>
  <c r="S85" i="16"/>
  <c r="U85" i="16"/>
  <c r="T85" i="16"/>
  <c r="N89" i="16"/>
  <c r="Q89" i="16"/>
  <c r="M89" i="16"/>
  <c r="P89" i="16"/>
  <c r="O89" i="16"/>
  <c r="J148" i="16"/>
  <c r="J24" i="16"/>
  <c r="J215" i="16"/>
  <c r="H263" i="16"/>
  <c r="L49" i="16"/>
  <c r="L104" i="16"/>
  <c r="J247" i="16"/>
  <c r="H16" i="16"/>
  <c r="L32" i="16"/>
  <c r="J40" i="16"/>
  <c r="J43" i="16"/>
  <c r="AA50" i="16"/>
  <c r="J65" i="16"/>
  <c r="J175" i="16"/>
  <c r="J176" i="16"/>
  <c r="J179" i="16"/>
  <c r="J183" i="16"/>
  <c r="J230" i="16"/>
  <c r="L191" i="16"/>
  <c r="J202" i="16"/>
  <c r="H227" i="16"/>
  <c r="L102" i="16"/>
  <c r="J107" i="16"/>
  <c r="L172" i="16"/>
  <c r="H206" i="16"/>
  <c r="L170" i="16"/>
  <c r="H207" i="16"/>
  <c r="J245" i="16"/>
  <c r="L250" i="16"/>
  <c r="L252" i="16"/>
  <c r="J94" i="16"/>
  <c r="J9" i="16"/>
  <c r="L50" i="16"/>
  <c r="H265" i="16"/>
  <c r="H17" i="16"/>
  <c r="S251" i="16"/>
  <c r="X103" i="16"/>
  <c r="J10" i="16"/>
  <c r="P14" i="16"/>
  <c r="H60" i="16"/>
  <c r="H71" i="16"/>
  <c r="H72" i="16"/>
  <c r="AA103" i="16"/>
  <c r="J111" i="16"/>
  <c r="X171" i="16"/>
  <c r="J214" i="16"/>
  <c r="H264" i="16"/>
  <c r="B148" i="16"/>
  <c r="T148" i="16" s="1"/>
  <c r="H209" i="16"/>
  <c r="J231" i="16"/>
  <c r="S103" i="16"/>
  <c r="S146" i="16"/>
  <c r="J184" i="16"/>
  <c r="J185" i="16"/>
  <c r="J269" i="16"/>
  <c r="B244" i="16"/>
  <c r="B245" i="16" s="1"/>
  <c r="J8" i="16"/>
  <c r="J22" i="16"/>
  <c r="L33" i="16"/>
  <c r="J36" i="16"/>
  <c r="J45" i="16"/>
  <c r="J66" i="16"/>
  <c r="L117" i="16"/>
  <c r="H150" i="16"/>
  <c r="J161" i="16"/>
  <c r="AA171" i="16"/>
  <c r="J177" i="16"/>
  <c r="J248" i="16"/>
  <c r="AA251" i="16"/>
  <c r="J270" i="16"/>
  <c r="B61" i="16"/>
  <c r="M61" i="16" s="1"/>
  <c r="S8" i="16"/>
  <c r="T37" i="16"/>
  <c r="J39" i="16"/>
  <c r="S50" i="16"/>
  <c r="L51" i="16"/>
  <c r="N72" i="16"/>
  <c r="K141" i="16"/>
  <c r="K287" i="16" s="1"/>
  <c r="U103" i="16"/>
  <c r="J108" i="16"/>
  <c r="J110" i="16"/>
  <c r="H131" i="16"/>
  <c r="U146" i="16"/>
  <c r="O151" i="16"/>
  <c r="S171" i="16"/>
  <c r="L173" i="16"/>
  <c r="H208" i="16"/>
  <c r="V230" i="16"/>
  <c r="J232" i="16"/>
  <c r="J242" i="16"/>
  <c r="L251" i="16"/>
  <c r="H12" i="16"/>
  <c r="H13" i="16"/>
  <c r="H14" i="16"/>
  <c r="J42" i="16"/>
  <c r="W50" i="16"/>
  <c r="L52" i="16"/>
  <c r="O60" i="16"/>
  <c r="H152" i="16"/>
  <c r="U171" i="16"/>
  <c r="J213" i="16"/>
  <c r="H226" i="16"/>
  <c r="S243" i="16"/>
  <c r="T176" i="16"/>
  <c r="B9" i="16"/>
  <c r="R9" i="16" s="1"/>
  <c r="B24" i="16"/>
  <c r="R24" i="16" s="1"/>
  <c r="Y117" i="16"/>
  <c r="B177" i="16"/>
  <c r="R177" i="16" s="1"/>
  <c r="J201" i="16"/>
  <c r="J203" i="16"/>
  <c r="J229" i="16"/>
  <c r="O264" i="16"/>
  <c r="B266" i="16"/>
  <c r="U117" i="16"/>
  <c r="I78" i="16"/>
  <c r="J286" i="16" s="1"/>
  <c r="N14" i="16"/>
  <c r="H15" i="16"/>
  <c r="S23" i="16"/>
  <c r="J37" i="16"/>
  <c r="J44" i="16"/>
  <c r="U50" i="16"/>
  <c r="N60" i="16"/>
  <c r="H61" i="16"/>
  <c r="J64" i="16"/>
  <c r="T103" i="16"/>
  <c r="Y103" i="16"/>
  <c r="J106" i="16"/>
  <c r="J112" i="16"/>
  <c r="J114" i="16"/>
  <c r="T117" i="16"/>
  <c r="B118" i="16"/>
  <c r="Y118" i="16" s="1"/>
  <c r="L119" i="16"/>
  <c r="T146" i="16"/>
  <c r="J147" i="16"/>
  <c r="H151" i="16"/>
  <c r="T171" i="16"/>
  <c r="Y171" i="16"/>
  <c r="S176" i="16"/>
  <c r="H211" i="16"/>
  <c r="T243" i="16"/>
  <c r="W251" i="16"/>
  <c r="P264" i="16"/>
  <c r="H266" i="16"/>
  <c r="J268" i="16"/>
  <c r="T23" i="16"/>
  <c r="U214" i="16"/>
  <c r="U8" i="16"/>
  <c r="G78" i="16"/>
  <c r="I286" i="16" s="1"/>
  <c r="B15" i="16"/>
  <c r="J23" i="16"/>
  <c r="U23" i="16"/>
  <c r="J38" i="16"/>
  <c r="J41" i="16"/>
  <c r="Y50" i="16"/>
  <c r="H59" i="16"/>
  <c r="P60" i="16"/>
  <c r="J67" i="16"/>
  <c r="P72" i="16"/>
  <c r="J92" i="16"/>
  <c r="T94" i="16"/>
  <c r="W103" i="16"/>
  <c r="B104" i="16"/>
  <c r="T104" i="16" s="1"/>
  <c r="X117" i="16"/>
  <c r="L118" i="16"/>
  <c r="J145" i="16"/>
  <c r="J146" i="16"/>
  <c r="B147" i="16"/>
  <c r="S147" i="16" s="1"/>
  <c r="P151" i="16"/>
  <c r="J160" i="16"/>
  <c r="W171" i="16"/>
  <c r="B172" i="16"/>
  <c r="R172" i="16" s="1"/>
  <c r="U176" i="16"/>
  <c r="J180" i="16"/>
  <c r="J182" i="16"/>
  <c r="L190" i="16"/>
  <c r="H224" i="16"/>
  <c r="H225" i="16"/>
  <c r="J243" i="16"/>
  <c r="J244" i="16"/>
  <c r="Y32" i="16"/>
  <c r="U32" i="16"/>
  <c r="B33" i="16"/>
  <c r="B34" i="16" s="1"/>
  <c r="X32" i="16"/>
  <c r="T32" i="16"/>
  <c r="AA32" i="16"/>
  <c r="W32" i="16"/>
  <c r="S32" i="16"/>
  <c r="K78" i="16"/>
  <c r="K286" i="16" s="1"/>
  <c r="L31" i="16"/>
  <c r="Z32" i="16"/>
  <c r="V32" i="16"/>
  <c r="P13" i="16"/>
  <c r="O13" i="16"/>
  <c r="N13" i="16"/>
  <c r="Q13" i="16"/>
  <c r="V38" i="16"/>
  <c r="R38" i="16"/>
  <c r="U38" i="16"/>
  <c r="T38" i="16"/>
  <c r="R32" i="16"/>
  <c r="B39" i="16"/>
  <c r="R65" i="16"/>
  <c r="J267" i="15"/>
  <c r="R8" i="16"/>
  <c r="V8" i="16"/>
  <c r="M14" i="16"/>
  <c r="Q14" i="16"/>
  <c r="U37" i="16"/>
  <c r="T50" i="16"/>
  <c r="X50" i="16"/>
  <c r="B51" i="16"/>
  <c r="M60" i="16"/>
  <c r="S65" i="16"/>
  <c r="B66" i="16"/>
  <c r="O72" i="16"/>
  <c r="L103" i="16"/>
  <c r="J109" i="16"/>
  <c r="L116" i="16"/>
  <c r="I141" i="16"/>
  <c r="J287" i="16" s="1"/>
  <c r="U160" i="16"/>
  <c r="T160" i="16"/>
  <c r="B161" i="16"/>
  <c r="S160" i="16"/>
  <c r="V160" i="16"/>
  <c r="L171" i="16"/>
  <c r="P225" i="16"/>
  <c r="O225" i="16"/>
  <c r="M225" i="16"/>
  <c r="B226" i="16"/>
  <c r="Q225" i="16"/>
  <c r="V65" i="16"/>
  <c r="T107" i="16"/>
  <c r="B108" i="16"/>
  <c r="S107" i="16"/>
  <c r="R107" i="16"/>
  <c r="AA191" i="16"/>
  <c r="W191" i="16"/>
  <c r="S191" i="16"/>
  <c r="B192" i="16"/>
  <c r="B193" i="16" s="1"/>
  <c r="B194" i="16" s="1"/>
  <c r="V191" i="16"/>
  <c r="Z191" i="16"/>
  <c r="U191" i="16"/>
  <c r="Y191" i="16"/>
  <c r="T191" i="16"/>
  <c r="R37" i="16"/>
  <c r="V37" i="16"/>
  <c r="T65" i="16"/>
  <c r="V107" i="16"/>
  <c r="Q152" i="16"/>
  <c r="M152" i="16"/>
  <c r="P152" i="16"/>
  <c r="O152" i="16"/>
  <c r="P207" i="16"/>
  <c r="O207" i="16"/>
  <c r="M207" i="16"/>
  <c r="B208" i="16"/>
  <c r="Q207" i="16"/>
  <c r="R191" i="16"/>
  <c r="J7" i="16"/>
  <c r="R23" i="16"/>
  <c r="S37" i="16"/>
  <c r="R50" i="16"/>
  <c r="V50" i="16"/>
  <c r="M72" i="16"/>
  <c r="G141" i="16"/>
  <c r="I287" i="16" s="1"/>
  <c r="J113" i="16"/>
  <c r="G220" i="16"/>
  <c r="I288" i="16" s="1"/>
  <c r="J159" i="16"/>
  <c r="J181" i="16"/>
  <c r="I220" i="16"/>
  <c r="J288" i="16" s="1"/>
  <c r="L192" i="16"/>
  <c r="T202" i="16"/>
  <c r="B203" i="16"/>
  <c r="S202" i="16"/>
  <c r="R202" i="16"/>
  <c r="K280" i="16"/>
  <c r="K289" i="16" s="1"/>
  <c r="R117" i="16"/>
  <c r="V117" i="16"/>
  <c r="Z117" i="16"/>
  <c r="M151" i="16"/>
  <c r="Q151" i="16"/>
  <c r="U202" i="16"/>
  <c r="J204" i="16"/>
  <c r="H210" i="16"/>
  <c r="G280" i="16"/>
  <c r="I289" i="16" s="1"/>
  <c r="R103" i="16"/>
  <c r="V103" i="16"/>
  <c r="S117" i="16"/>
  <c r="W117" i="16"/>
  <c r="R146" i="16"/>
  <c r="N151" i="16"/>
  <c r="K220" i="16"/>
  <c r="K288" i="16" s="1"/>
  <c r="R171" i="16"/>
  <c r="V171" i="16"/>
  <c r="R176" i="16"/>
  <c r="V202" i="16"/>
  <c r="T214" i="16"/>
  <c r="B215" i="16"/>
  <c r="S214" i="16"/>
  <c r="R214" i="16"/>
  <c r="T230" i="16"/>
  <c r="B231" i="16"/>
  <c r="S230" i="16"/>
  <c r="R230" i="16"/>
  <c r="I280" i="16"/>
  <c r="J289" i="16" s="1"/>
  <c r="U243" i="16"/>
  <c r="L253" i="16"/>
  <c r="N265" i="16"/>
  <c r="Q265" i="16"/>
  <c r="M265" i="16"/>
  <c r="P265" i="16"/>
  <c r="O265" i="16"/>
  <c r="U269" i="16"/>
  <c r="T269" i="16"/>
  <c r="B270" i="16"/>
  <c r="S269" i="16"/>
  <c r="R269" i="16"/>
  <c r="R243" i="16"/>
  <c r="V269" i="16"/>
  <c r="T251" i="16"/>
  <c r="X251" i="16"/>
  <c r="B252" i="16"/>
  <c r="M264" i="16"/>
  <c r="Q264" i="16"/>
  <c r="U251" i="16"/>
  <c r="Y251" i="16"/>
  <c r="N264" i="16"/>
  <c r="R251" i="16"/>
  <c r="V251" i="16"/>
  <c r="L276" i="15"/>
  <c r="J266" i="15"/>
  <c r="J269" i="15"/>
  <c r="J268" i="15"/>
  <c r="L274" i="15"/>
  <c r="L273" i="15"/>
  <c r="L275" i="15"/>
  <c r="R274" i="15"/>
  <c r="V274" i="15"/>
  <c r="Z274" i="15"/>
  <c r="S274" i="15"/>
  <c r="W274" i="15"/>
  <c r="AA274" i="15"/>
  <c r="T274" i="15"/>
  <c r="X274" i="15"/>
  <c r="B275" i="15"/>
  <c r="B276" i="15" s="1"/>
  <c r="U274" i="15"/>
  <c r="J259" i="15"/>
  <c r="J261" i="15"/>
  <c r="J262" i="15"/>
  <c r="J260" i="15"/>
  <c r="J263" i="15"/>
  <c r="R260" i="15"/>
  <c r="S260" i="15"/>
  <c r="T260" i="15"/>
  <c r="V260" i="15"/>
  <c r="B261" i="15"/>
  <c r="I240" i="15"/>
  <c r="F240" i="15"/>
  <c r="I239" i="15"/>
  <c r="F239" i="15"/>
  <c r="G234" i="15"/>
  <c r="F234" i="15"/>
  <c r="G233" i="15"/>
  <c r="F233" i="15"/>
  <c r="G216" i="15"/>
  <c r="F216" i="15"/>
  <c r="G215" i="15"/>
  <c r="F215" i="15"/>
  <c r="I209" i="15"/>
  <c r="F209" i="15"/>
  <c r="I208" i="15"/>
  <c r="F208" i="15"/>
  <c r="I207" i="15"/>
  <c r="F207" i="15"/>
  <c r="B207" i="15"/>
  <c r="V207" i="15" s="1"/>
  <c r="V206" i="15"/>
  <c r="U206" i="15"/>
  <c r="T206" i="15"/>
  <c r="S206" i="15"/>
  <c r="R206" i="15"/>
  <c r="I206" i="15"/>
  <c r="F206" i="15"/>
  <c r="I193" i="15"/>
  <c r="F193" i="15"/>
  <c r="K182" i="15"/>
  <c r="F182" i="15"/>
  <c r="K181" i="15"/>
  <c r="F181" i="15"/>
  <c r="I192" i="15"/>
  <c r="F192" i="15"/>
  <c r="I191" i="15"/>
  <c r="F191" i="15"/>
  <c r="I190" i="15"/>
  <c r="F190" i="15"/>
  <c r="I170" i="15"/>
  <c r="F170" i="15"/>
  <c r="I169" i="15"/>
  <c r="F169" i="15"/>
  <c r="B169" i="15"/>
  <c r="V168" i="15"/>
  <c r="U168" i="15"/>
  <c r="T168" i="15"/>
  <c r="S168" i="15"/>
  <c r="R168" i="15"/>
  <c r="I168" i="15"/>
  <c r="F168" i="15"/>
  <c r="I137" i="15"/>
  <c r="F137" i="15"/>
  <c r="I136" i="15"/>
  <c r="F136" i="15"/>
  <c r="I135" i="15"/>
  <c r="F135" i="15"/>
  <c r="B135" i="15"/>
  <c r="B136" i="15" s="1"/>
  <c r="V134" i="15"/>
  <c r="U134" i="15"/>
  <c r="T134" i="15"/>
  <c r="S134" i="15"/>
  <c r="R134" i="15"/>
  <c r="I134" i="15"/>
  <c r="F134" i="15"/>
  <c r="I121" i="15"/>
  <c r="F121" i="15"/>
  <c r="I120" i="15"/>
  <c r="F120" i="15"/>
  <c r="I119" i="15"/>
  <c r="F119" i="15"/>
  <c r="I118" i="15"/>
  <c r="F118" i="15"/>
  <c r="I117" i="15"/>
  <c r="F117" i="15"/>
  <c r="I116" i="15"/>
  <c r="F116" i="15"/>
  <c r="I115" i="15"/>
  <c r="F115" i="15"/>
  <c r="I114" i="15"/>
  <c r="F114" i="15"/>
  <c r="B114" i="15"/>
  <c r="U114" i="15" s="1"/>
  <c r="V113" i="15"/>
  <c r="U113" i="15"/>
  <c r="T113" i="15"/>
  <c r="S113" i="15"/>
  <c r="R113" i="15"/>
  <c r="I113" i="15"/>
  <c r="F113" i="15"/>
  <c r="G101" i="15"/>
  <c r="F101" i="15"/>
  <c r="G89" i="15"/>
  <c r="F89" i="15"/>
  <c r="G65" i="15"/>
  <c r="F65" i="15"/>
  <c r="G64" i="15"/>
  <c r="F64" i="15"/>
  <c r="G63" i="15"/>
  <c r="F63" i="15"/>
  <c r="B63" i="15"/>
  <c r="B65" i="15" s="1"/>
  <c r="Q62" i="15"/>
  <c r="P62" i="15"/>
  <c r="O62" i="15"/>
  <c r="N62" i="15"/>
  <c r="M62" i="15"/>
  <c r="G62" i="15"/>
  <c r="F62" i="15"/>
  <c r="I48" i="15"/>
  <c r="F48" i="15"/>
  <c r="I47" i="15"/>
  <c r="F47" i="15"/>
  <c r="I46" i="15"/>
  <c r="F46" i="15"/>
  <c r="I45" i="15"/>
  <c r="F45" i="15"/>
  <c r="B37" i="15"/>
  <c r="U37" i="15" s="1"/>
  <c r="V36" i="15"/>
  <c r="U36" i="15"/>
  <c r="T36" i="15"/>
  <c r="S36" i="15"/>
  <c r="R36" i="15"/>
  <c r="I36" i="15"/>
  <c r="F36" i="15"/>
  <c r="I44" i="15"/>
  <c r="F44" i="15"/>
  <c r="I43" i="15"/>
  <c r="F43" i="15"/>
  <c r="I42" i="15"/>
  <c r="F42" i="15"/>
  <c r="I41" i="15"/>
  <c r="F41" i="15"/>
  <c r="I40" i="15"/>
  <c r="F40" i="15"/>
  <c r="I39" i="15"/>
  <c r="F39" i="15"/>
  <c r="I38" i="15"/>
  <c r="F38" i="15"/>
  <c r="I37" i="15"/>
  <c r="F37" i="15"/>
  <c r="V245" i="16" l="1"/>
  <c r="B246" i="16"/>
  <c r="B247" i="16" s="1"/>
  <c r="AA194" i="16"/>
  <c r="W194" i="16"/>
  <c r="S194" i="16"/>
  <c r="Z194" i="16"/>
  <c r="V194" i="16"/>
  <c r="R194" i="16"/>
  <c r="Y194" i="16"/>
  <c r="U194" i="16"/>
  <c r="X194" i="16"/>
  <c r="T194" i="16"/>
  <c r="V93" i="16"/>
  <c r="R93" i="16"/>
  <c r="U93" i="16"/>
  <c r="T93" i="16"/>
  <c r="S93" i="16"/>
  <c r="Q73" i="16"/>
  <c r="M73" i="16"/>
  <c r="P73" i="16"/>
  <c r="O73" i="16"/>
  <c r="N73" i="16"/>
  <c r="AA34" i="16"/>
  <c r="W34" i="16"/>
  <c r="S34" i="16"/>
  <c r="Z34" i="16"/>
  <c r="V34" i="16"/>
  <c r="R34" i="16"/>
  <c r="T34" i="16"/>
  <c r="Y34" i="16"/>
  <c r="U34" i="16"/>
  <c r="X34" i="16"/>
  <c r="AA193" i="16"/>
  <c r="W193" i="16"/>
  <c r="S193" i="16"/>
  <c r="Z193" i="16"/>
  <c r="V193" i="16"/>
  <c r="R193" i="16"/>
  <c r="Y193" i="16"/>
  <c r="U193" i="16"/>
  <c r="X193" i="16"/>
  <c r="T193" i="16"/>
  <c r="V178" i="16"/>
  <c r="R178" i="16"/>
  <c r="S178" i="16"/>
  <c r="U178" i="16"/>
  <c r="T178" i="16"/>
  <c r="O130" i="16"/>
  <c r="Q130" i="16"/>
  <c r="B154" i="16"/>
  <c r="B155" i="16" s="1"/>
  <c r="N153" i="16"/>
  <c r="Q153" i="16"/>
  <c r="M153" i="16"/>
  <c r="P153" i="16"/>
  <c r="O153" i="16"/>
  <c r="W104" i="16"/>
  <c r="S104" i="16"/>
  <c r="B131" i="16"/>
  <c r="B132" i="16" s="1"/>
  <c r="P130" i="16"/>
  <c r="M130" i="16"/>
  <c r="R148" i="16"/>
  <c r="S148" i="16"/>
  <c r="S245" i="16"/>
  <c r="N61" i="16"/>
  <c r="B62" i="16"/>
  <c r="S9" i="16"/>
  <c r="U24" i="16"/>
  <c r="X104" i="16"/>
  <c r="X172" i="16"/>
  <c r="Q61" i="16"/>
  <c r="P61" i="16"/>
  <c r="U9" i="16"/>
  <c r="V94" i="16"/>
  <c r="S94" i="16"/>
  <c r="Q15" i="16"/>
  <c r="B16" i="16"/>
  <c r="Z118" i="16"/>
  <c r="X118" i="16"/>
  <c r="V9" i="16"/>
  <c r="B179" i="16"/>
  <c r="V179" i="16" s="1"/>
  <c r="B248" i="16"/>
  <c r="M15" i="16"/>
  <c r="U94" i="16"/>
  <c r="S244" i="16"/>
  <c r="R245" i="16"/>
  <c r="T244" i="16"/>
  <c r="U245" i="16"/>
  <c r="T245" i="16"/>
  <c r="R94" i="16"/>
  <c r="Z104" i="16"/>
  <c r="AA104" i="16"/>
  <c r="L286" i="16"/>
  <c r="U148" i="16"/>
  <c r="H280" i="16"/>
  <c r="M289" i="16" s="1"/>
  <c r="U244" i="16"/>
  <c r="V148" i="16"/>
  <c r="R104" i="16"/>
  <c r="V244" i="16"/>
  <c r="R244" i="16"/>
  <c r="J280" i="16"/>
  <c r="N289" i="16" s="1"/>
  <c r="S172" i="16"/>
  <c r="R118" i="16"/>
  <c r="T177" i="16"/>
  <c r="T147" i="16"/>
  <c r="B119" i="16"/>
  <c r="S119" i="16" s="1"/>
  <c r="V24" i="16"/>
  <c r="V177" i="16"/>
  <c r="U177" i="16"/>
  <c r="AA118" i="16"/>
  <c r="P15" i="16"/>
  <c r="U118" i="16"/>
  <c r="S24" i="16"/>
  <c r="V172" i="16"/>
  <c r="S177" i="16"/>
  <c r="W118" i="16"/>
  <c r="S118" i="16"/>
  <c r="V118" i="16"/>
  <c r="T118" i="16"/>
  <c r="T24" i="16"/>
  <c r="H78" i="16"/>
  <c r="M286" i="16" s="1"/>
  <c r="H141" i="16"/>
  <c r="M287" i="16" s="1"/>
  <c r="O61" i="16"/>
  <c r="J290" i="16"/>
  <c r="L78" i="16"/>
  <c r="O286" i="16" s="1"/>
  <c r="Q266" i="16"/>
  <c r="N266" i="16"/>
  <c r="T172" i="16"/>
  <c r="J220" i="16"/>
  <c r="N288" i="16" s="1"/>
  <c r="U147" i="16"/>
  <c r="N15" i="16"/>
  <c r="O15" i="16"/>
  <c r="B173" i="16"/>
  <c r="U172" i="16"/>
  <c r="Y172" i="16"/>
  <c r="P266" i="16"/>
  <c r="O266" i="16"/>
  <c r="M266" i="16"/>
  <c r="L289" i="16"/>
  <c r="AA172" i="16"/>
  <c r="R147" i="16"/>
  <c r="L287" i="16"/>
  <c r="J78" i="16"/>
  <c r="N286" i="16" s="1"/>
  <c r="L220" i="16"/>
  <c r="O288" i="16" s="1"/>
  <c r="V147" i="16"/>
  <c r="B10" i="16"/>
  <c r="T9" i="16"/>
  <c r="H220" i="16"/>
  <c r="M288" i="16" s="1"/>
  <c r="W172" i="16"/>
  <c r="Z172" i="16"/>
  <c r="J141" i="16"/>
  <c r="N287" i="16" s="1"/>
  <c r="L141" i="16"/>
  <c r="O287" i="16" s="1"/>
  <c r="U104" i="16"/>
  <c r="Y104" i="16"/>
  <c r="V104" i="16"/>
  <c r="Y192" i="16"/>
  <c r="U192" i="16"/>
  <c r="X192" i="16"/>
  <c r="S192" i="16"/>
  <c r="W192" i="16"/>
  <c r="R192" i="16"/>
  <c r="AA192" i="16"/>
  <c r="V192" i="16"/>
  <c r="Z192" i="16"/>
  <c r="T192" i="16"/>
  <c r="L280" i="16"/>
  <c r="O289" i="16" s="1"/>
  <c r="B109" i="16"/>
  <c r="S108" i="16"/>
  <c r="V108" i="16"/>
  <c r="R108" i="16"/>
  <c r="U108" i="16"/>
  <c r="T108" i="16"/>
  <c r="T161" i="16"/>
  <c r="S161" i="16"/>
  <c r="V161" i="16"/>
  <c r="R161" i="16"/>
  <c r="U161" i="16"/>
  <c r="AA33" i="16"/>
  <c r="W33" i="16"/>
  <c r="S33" i="16"/>
  <c r="Z33" i="16"/>
  <c r="V33" i="16"/>
  <c r="R33" i="16"/>
  <c r="Y33" i="16"/>
  <c r="U33" i="16"/>
  <c r="T33" i="16"/>
  <c r="X33" i="16"/>
  <c r="O226" i="16"/>
  <c r="B227" i="16"/>
  <c r="N226" i="16"/>
  <c r="P226" i="16"/>
  <c r="M226" i="16"/>
  <c r="Q226" i="16"/>
  <c r="B232" i="16"/>
  <c r="S231" i="16"/>
  <c r="V231" i="16"/>
  <c r="R231" i="16"/>
  <c r="U231" i="16"/>
  <c r="T231" i="16"/>
  <c r="T66" i="16"/>
  <c r="B67" i="16"/>
  <c r="S66" i="16"/>
  <c r="U66" i="16"/>
  <c r="V66" i="16"/>
  <c r="R66" i="16"/>
  <c r="I290" i="16"/>
  <c r="B253" i="16"/>
  <c r="X252" i="16"/>
  <c r="T252" i="16"/>
  <c r="AA252" i="16"/>
  <c r="W252" i="16"/>
  <c r="S252" i="16"/>
  <c r="Z252" i="16"/>
  <c r="V252" i="16"/>
  <c r="R252" i="16"/>
  <c r="U252" i="16"/>
  <c r="Y252" i="16"/>
  <c r="T270" i="16"/>
  <c r="S270" i="16"/>
  <c r="V270" i="16"/>
  <c r="R270" i="16"/>
  <c r="U270" i="16"/>
  <c r="S215" i="16"/>
  <c r="V215" i="16"/>
  <c r="R215" i="16"/>
  <c r="U215" i="16"/>
  <c r="T215" i="16"/>
  <c r="B204" i="16"/>
  <c r="S203" i="16"/>
  <c r="V203" i="16"/>
  <c r="R203" i="16"/>
  <c r="T203" i="16"/>
  <c r="U203" i="16"/>
  <c r="L288" i="16"/>
  <c r="O208" i="16"/>
  <c r="B209" i="16"/>
  <c r="N208" i="16"/>
  <c r="P208" i="16"/>
  <c r="M208" i="16"/>
  <c r="Q208" i="16"/>
  <c r="B52" i="16"/>
  <c r="X51" i="16"/>
  <c r="T51" i="16"/>
  <c r="AA51" i="16"/>
  <c r="W51" i="16"/>
  <c r="S51" i="16"/>
  <c r="Z51" i="16"/>
  <c r="V51" i="16"/>
  <c r="R51" i="16"/>
  <c r="Y51" i="16"/>
  <c r="U51" i="16"/>
  <c r="U39" i="16"/>
  <c r="T39" i="16"/>
  <c r="B40" i="16"/>
  <c r="S39" i="16"/>
  <c r="V39" i="16"/>
  <c r="R39" i="16"/>
  <c r="K290" i="16"/>
  <c r="AA276" i="15"/>
  <c r="W276" i="15"/>
  <c r="S276" i="15"/>
  <c r="Z276" i="15"/>
  <c r="V276" i="15"/>
  <c r="R276" i="15"/>
  <c r="Y276" i="15"/>
  <c r="U276" i="15"/>
  <c r="X276" i="15"/>
  <c r="T276" i="15"/>
  <c r="AA275" i="15"/>
  <c r="W275" i="15"/>
  <c r="S275" i="15"/>
  <c r="Z275" i="15"/>
  <c r="V275" i="15"/>
  <c r="R275" i="15"/>
  <c r="Y275" i="15"/>
  <c r="U275" i="15"/>
  <c r="X275" i="15"/>
  <c r="T275" i="15"/>
  <c r="J209" i="15"/>
  <c r="T261" i="15"/>
  <c r="B262" i="15"/>
  <c r="S261" i="15"/>
  <c r="V261" i="15"/>
  <c r="R261" i="15"/>
  <c r="U261" i="15"/>
  <c r="J239" i="15"/>
  <c r="J240" i="15"/>
  <c r="H233" i="15"/>
  <c r="H234" i="15"/>
  <c r="H215" i="15"/>
  <c r="J208" i="15"/>
  <c r="J207" i="15"/>
  <c r="H216" i="15"/>
  <c r="T207" i="15"/>
  <c r="U207" i="15"/>
  <c r="B208" i="15"/>
  <c r="U208" i="15" s="1"/>
  <c r="J206" i="15"/>
  <c r="S207" i="15"/>
  <c r="R207" i="15"/>
  <c r="J193" i="15"/>
  <c r="J191" i="15"/>
  <c r="J190" i="15"/>
  <c r="L182" i="15"/>
  <c r="L181" i="15"/>
  <c r="J192" i="15"/>
  <c r="J168" i="15"/>
  <c r="J169" i="15"/>
  <c r="J170" i="15"/>
  <c r="T169" i="15"/>
  <c r="U169" i="15"/>
  <c r="R169" i="15"/>
  <c r="V169" i="15"/>
  <c r="S169" i="15"/>
  <c r="B170" i="15"/>
  <c r="J134" i="15"/>
  <c r="J135" i="15"/>
  <c r="J136" i="15"/>
  <c r="T135" i="15"/>
  <c r="U135" i="15"/>
  <c r="J137" i="15"/>
  <c r="B137" i="15"/>
  <c r="S136" i="15"/>
  <c r="V136" i="15"/>
  <c r="R136" i="15"/>
  <c r="T136" i="15"/>
  <c r="U136" i="15"/>
  <c r="R135" i="15"/>
  <c r="V135" i="15"/>
  <c r="S135" i="15"/>
  <c r="H101" i="15"/>
  <c r="J114" i="15"/>
  <c r="J115" i="15"/>
  <c r="J119" i="15"/>
  <c r="J120" i="15"/>
  <c r="J117" i="15"/>
  <c r="J113" i="15"/>
  <c r="J121" i="15"/>
  <c r="J116" i="15"/>
  <c r="J118" i="15"/>
  <c r="T114" i="15"/>
  <c r="R114" i="15"/>
  <c r="V114" i="15"/>
  <c r="S114" i="15"/>
  <c r="B115" i="15"/>
  <c r="H89" i="15"/>
  <c r="J36" i="15"/>
  <c r="H62" i="15"/>
  <c r="H63" i="15"/>
  <c r="H65" i="15"/>
  <c r="H64" i="15"/>
  <c r="P63" i="15"/>
  <c r="Q65" i="15"/>
  <c r="M65" i="15"/>
  <c r="O65" i="15"/>
  <c r="N65" i="15"/>
  <c r="P65" i="15"/>
  <c r="N63" i="15"/>
  <c r="B64" i="15"/>
  <c r="M63" i="15"/>
  <c r="Q63" i="15"/>
  <c r="J40" i="15"/>
  <c r="J46" i="15"/>
  <c r="O63" i="15"/>
  <c r="J42" i="15"/>
  <c r="J48" i="15"/>
  <c r="J47" i="15"/>
  <c r="J45" i="15"/>
  <c r="J37" i="15"/>
  <c r="J38" i="15"/>
  <c r="J39" i="15"/>
  <c r="J41" i="15"/>
  <c r="J43" i="15"/>
  <c r="J44" i="15"/>
  <c r="R37" i="15"/>
  <c r="S37" i="15"/>
  <c r="B38" i="15"/>
  <c r="V37" i="15"/>
  <c r="T37" i="15"/>
  <c r="G25" i="15"/>
  <c r="F25" i="15"/>
  <c r="B25" i="15"/>
  <c r="Q25" i="15" s="1"/>
  <c r="G24" i="15"/>
  <c r="F24" i="15"/>
  <c r="B24" i="15"/>
  <c r="Q24" i="15" s="1"/>
  <c r="Q23" i="15"/>
  <c r="P23" i="15"/>
  <c r="O23" i="15"/>
  <c r="N23" i="15"/>
  <c r="M23" i="15"/>
  <c r="G23" i="15"/>
  <c r="F23" i="15"/>
  <c r="G13" i="15"/>
  <c r="F13" i="15"/>
  <c r="B13" i="15"/>
  <c r="Q13" i="15" s="1"/>
  <c r="I291" i="15"/>
  <c r="F291" i="15"/>
  <c r="I290" i="15"/>
  <c r="F290" i="15"/>
  <c r="I289" i="15"/>
  <c r="F289" i="15"/>
  <c r="B289" i="15"/>
  <c r="R289" i="15" s="1"/>
  <c r="V288" i="15"/>
  <c r="U288" i="15"/>
  <c r="T288" i="15"/>
  <c r="S288" i="15"/>
  <c r="R288" i="15"/>
  <c r="I288" i="15"/>
  <c r="F288" i="15"/>
  <c r="G286" i="15"/>
  <c r="F286" i="15"/>
  <c r="G285" i="15"/>
  <c r="F285" i="15"/>
  <c r="G284" i="15"/>
  <c r="F284" i="15"/>
  <c r="B284" i="15"/>
  <c r="B286" i="15" s="1"/>
  <c r="Q283" i="15"/>
  <c r="P283" i="15"/>
  <c r="O283" i="15"/>
  <c r="N283" i="15"/>
  <c r="M283" i="15"/>
  <c r="G283" i="15"/>
  <c r="F283" i="15"/>
  <c r="I265" i="15"/>
  <c r="F265" i="15"/>
  <c r="I264" i="15"/>
  <c r="F264" i="15"/>
  <c r="K257" i="15"/>
  <c r="F257" i="15"/>
  <c r="K256" i="15"/>
  <c r="F256" i="15"/>
  <c r="K255" i="15"/>
  <c r="F255" i="15"/>
  <c r="B255" i="15"/>
  <c r="Z255" i="15" s="1"/>
  <c r="AA254" i="15"/>
  <c r="Z254" i="15"/>
  <c r="Y254" i="15"/>
  <c r="X254" i="15"/>
  <c r="W254" i="15"/>
  <c r="V254" i="15"/>
  <c r="U254" i="15"/>
  <c r="T254" i="15"/>
  <c r="S254" i="15"/>
  <c r="R254" i="15"/>
  <c r="K254" i="15"/>
  <c r="F254" i="15"/>
  <c r="G246" i="15"/>
  <c r="F246" i="15"/>
  <c r="G245" i="15"/>
  <c r="F245" i="15"/>
  <c r="B245" i="15"/>
  <c r="Q245" i="15" s="1"/>
  <c r="Q244" i="15"/>
  <c r="P244" i="15"/>
  <c r="O244" i="15"/>
  <c r="N244" i="15"/>
  <c r="M244" i="15"/>
  <c r="G244" i="15"/>
  <c r="F244" i="15"/>
  <c r="I238" i="15"/>
  <c r="F238" i="15"/>
  <c r="I237" i="15"/>
  <c r="F237" i="15"/>
  <c r="B237" i="15"/>
  <c r="V237" i="15" s="1"/>
  <c r="V236" i="15"/>
  <c r="U236" i="15"/>
  <c r="T236" i="15"/>
  <c r="S236" i="15"/>
  <c r="R236" i="15"/>
  <c r="I236" i="15"/>
  <c r="F236" i="15"/>
  <c r="G232" i="15"/>
  <c r="F232" i="15"/>
  <c r="G231" i="15"/>
  <c r="F231" i="15"/>
  <c r="G230" i="15"/>
  <c r="F230" i="15"/>
  <c r="B230" i="15"/>
  <c r="Q230" i="15" s="1"/>
  <c r="Q229" i="15"/>
  <c r="P229" i="15"/>
  <c r="O229" i="15"/>
  <c r="N229" i="15"/>
  <c r="M229" i="15"/>
  <c r="G229" i="15"/>
  <c r="F229" i="15"/>
  <c r="I220" i="15"/>
  <c r="F220" i="15"/>
  <c r="I219" i="15"/>
  <c r="F219" i="15"/>
  <c r="B219" i="15"/>
  <c r="V219" i="15" s="1"/>
  <c r="V218" i="15"/>
  <c r="U218" i="15"/>
  <c r="T218" i="15"/>
  <c r="S218" i="15"/>
  <c r="R218" i="15"/>
  <c r="I218" i="15"/>
  <c r="F218" i="15"/>
  <c r="G214" i="15"/>
  <c r="F214" i="15"/>
  <c r="G213" i="15"/>
  <c r="F213" i="15"/>
  <c r="G212" i="15"/>
  <c r="F212" i="15"/>
  <c r="B212" i="15"/>
  <c r="Q212" i="15" s="1"/>
  <c r="Q211" i="15"/>
  <c r="P211" i="15"/>
  <c r="O211" i="15"/>
  <c r="N211" i="15"/>
  <c r="M211" i="15"/>
  <c r="G211" i="15"/>
  <c r="F211" i="15"/>
  <c r="K199" i="15"/>
  <c r="F199" i="15"/>
  <c r="K198" i="15"/>
  <c r="F198" i="15"/>
  <c r="B198" i="15"/>
  <c r="Y198" i="15" s="1"/>
  <c r="AA197" i="15"/>
  <c r="Z197" i="15"/>
  <c r="Y197" i="15"/>
  <c r="X197" i="15"/>
  <c r="W197" i="15"/>
  <c r="V197" i="15"/>
  <c r="U197" i="15"/>
  <c r="T197" i="15"/>
  <c r="S197" i="15"/>
  <c r="R197" i="15"/>
  <c r="K197" i="15"/>
  <c r="F197" i="15"/>
  <c r="I189" i="15"/>
  <c r="F189" i="15"/>
  <c r="I188" i="15"/>
  <c r="F188" i="15"/>
  <c r="I187" i="15"/>
  <c r="F187" i="15"/>
  <c r="I186" i="15"/>
  <c r="F186" i="15"/>
  <c r="I185" i="15"/>
  <c r="F185" i="15"/>
  <c r="B185" i="15"/>
  <c r="V185" i="15" s="1"/>
  <c r="V184" i="15"/>
  <c r="U184" i="15"/>
  <c r="T184" i="15"/>
  <c r="S184" i="15"/>
  <c r="R184" i="15"/>
  <c r="I184" i="15"/>
  <c r="F184" i="15"/>
  <c r="K180" i="15"/>
  <c r="F180" i="15"/>
  <c r="K179" i="15"/>
  <c r="F179" i="15"/>
  <c r="B179" i="15"/>
  <c r="Z179" i="15" s="1"/>
  <c r="AA178" i="15"/>
  <c r="Z178" i="15"/>
  <c r="Y178" i="15"/>
  <c r="X178" i="15"/>
  <c r="W178" i="15"/>
  <c r="V178" i="15"/>
  <c r="U178" i="15"/>
  <c r="T178" i="15"/>
  <c r="S178" i="15"/>
  <c r="R178" i="15"/>
  <c r="K178" i="15"/>
  <c r="F178" i="15"/>
  <c r="G166" i="15"/>
  <c r="F166" i="15"/>
  <c r="G165" i="15"/>
  <c r="F165" i="15"/>
  <c r="B165" i="15"/>
  <c r="Q165" i="15" s="1"/>
  <c r="Q164" i="15"/>
  <c r="P164" i="15"/>
  <c r="O164" i="15"/>
  <c r="N164" i="15"/>
  <c r="M164" i="15"/>
  <c r="G164" i="15"/>
  <c r="F164" i="15"/>
  <c r="I162" i="15"/>
  <c r="F162" i="15"/>
  <c r="I161" i="15"/>
  <c r="F161" i="15"/>
  <c r="I160" i="15"/>
  <c r="F160" i="15"/>
  <c r="B160" i="15"/>
  <c r="U160" i="15" s="1"/>
  <c r="V159" i="15"/>
  <c r="U159" i="15"/>
  <c r="T159" i="15"/>
  <c r="S159" i="15"/>
  <c r="R159" i="15"/>
  <c r="I159" i="15"/>
  <c r="F159" i="15"/>
  <c r="G157" i="15"/>
  <c r="F157" i="15"/>
  <c r="G156" i="15"/>
  <c r="F156" i="15"/>
  <c r="G155" i="15"/>
  <c r="F155" i="15"/>
  <c r="B155" i="15"/>
  <c r="B157" i="15" s="1"/>
  <c r="P157" i="15" s="1"/>
  <c r="Q154" i="15"/>
  <c r="P154" i="15"/>
  <c r="O154" i="15"/>
  <c r="N154" i="15"/>
  <c r="M154" i="15"/>
  <c r="G154" i="15"/>
  <c r="F154" i="15"/>
  <c r="I145" i="15"/>
  <c r="F145" i="15"/>
  <c r="I144" i="15"/>
  <c r="F144" i="15"/>
  <c r="B144" i="15"/>
  <c r="B145" i="15" s="1"/>
  <c r="V143" i="15"/>
  <c r="U143" i="15"/>
  <c r="T143" i="15"/>
  <c r="S143" i="15"/>
  <c r="R143" i="15"/>
  <c r="I143" i="15"/>
  <c r="F143" i="15"/>
  <c r="G141" i="15"/>
  <c r="F141" i="15"/>
  <c r="G140" i="15"/>
  <c r="F140" i="15"/>
  <c r="B140" i="15"/>
  <c r="Q140" i="15" s="1"/>
  <c r="Q139" i="15"/>
  <c r="P139" i="15"/>
  <c r="O139" i="15"/>
  <c r="N139" i="15"/>
  <c r="M139" i="15"/>
  <c r="G139" i="15"/>
  <c r="F139" i="15"/>
  <c r="K126" i="15"/>
  <c r="F126" i="15"/>
  <c r="K125" i="15"/>
  <c r="F125" i="15"/>
  <c r="K124" i="15"/>
  <c r="F124" i="15"/>
  <c r="B124" i="15"/>
  <c r="Z124" i="15" s="1"/>
  <c r="AA123" i="15"/>
  <c r="Z123" i="15"/>
  <c r="Y123" i="15"/>
  <c r="X123" i="15"/>
  <c r="W123" i="15"/>
  <c r="V123" i="15"/>
  <c r="U123" i="15"/>
  <c r="T123" i="15"/>
  <c r="S123" i="15"/>
  <c r="R123" i="15"/>
  <c r="K123" i="15"/>
  <c r="F123" i="15"/>
  <c r="K111" i="15"/>
  <c r="F111" i="15"/>
  <c r="K110" i="15"/>
  <c r="F110" i="15"/>
  <c r="K109" i="15"/>
  <c r="F109" i="15"/>
  <c r="B109" i="15"/>
  <c r="X109" i="15" s="1"/>
  <c r="AA108" i="15"/>
  <c r="Z108" i="15"/>
  <c r="Y108" i="15"/>
  <c r="X108" i="15"/>
  <c r="W108" i="15"/>
  <c r="V108" i="15"/>
  <c r="U108" i="15"/>
  <c r="T108" i="15"/>
  <c r="S108" i="15"/>
  <c r="R108" i="15"/>
  <c r="K108" i="15"/>
  <c r="F108" i="15"/>
  <c r="G102" i="15"/>
  <c r="F102" i="15"/>
  <c r="G100" i="15"/>
  <c r="F100" i="15"/>
  <c r="B100" i="15"/>
  <c r="Q99" i="15"/>
  <c r="P99" i="15"/>
  <c r="O99" i="15"/>
  <c r="N99" i="15"/>
  <c r="M99" i="15"/>
  <c r="G99" i="15"/>
  <c r="F99" i="15"/>
  <c r="I94" i="15"/>
  <c r="F94" i="15"/>
  <c r="I93" i="15"/>
  <c r="F93" i="15"/>
  <c r="I92" i="15"/>
  <c r="F92" i="15"/>
  <c r="B92" i="15"/>
  <c r="V92" i="15" s="1"/>
  <c r="V91" i="15"/>
  <c r="U91" i="15"/>
  <c r="T91" i="15"/>
  <c r="S91" i="15"/>
  <c r="R91" i="15"/>
  <c r="I91" i="15"/>
  <c r="F91" i="15"/>
  <c r="G88" i="15"/>
  <c r="F88" i="15"/>
  <c r="G87" i="15"/>
  <c r="F87" i="15"/>
  <c r="G86" i="15"/>
  <c r="F86" i="15"/>
  <c r="B86" i="15"/>
  <c r="B87" i="15" s="1"/>
  <c r="Q85" i="15"/>
  <c r="P85" i="15"/>
  <c r="O85" i="15"/>
  <c r="N85" i="15"/>
  <c r="M85" i="15"/>
  <c r="G85" i="15"/>
  <c r="F85" i="15"/>
  <c r="G76" i="15"/>
  <c r="F76" i="15"/>
  <c r="G75" i="15"/>
  <c r="F75" i="15"/>
  <c r="B75" i="15"/>
  <c r="N75" i="15" s="1"/>
  <c r="Q74" i="15"/>
  <c r="P74" i="15"/>
  <c r="O74" i="15"/>
  <c r="N74" i="15"/>
  <c r="M74" i="15"/>
  <c r="G74" i="15"/>
  <c r="F74" i="15"/>
  <c r="I70" i="15"/>
  <c r="F70" i="15"/>
  <c r="I69" i="15"/>
  <c r="F69" i="15"/>
  <c r="I68" i="15"/>
  <c r="F68" i="15"/>
  <c r="B68" i="15"/>
  <c r="T68" i="15" s="1"/>
  <c r="V67" i="15"/>
  <c r="U67" i="15"/>
  <c r="T67" i="15"/>
  <c r="S67" i="15"/>
  <c r="R67" i="15"/>
  <c r="I67" i="15"/>
  <c r="F67" i="15"/>
  <c r="K55" i="15"/>
  <c r="F55" i="15"/>
  <c r="K54" i="15"/>
  <c r="F54" i="15"/>
  <c r="K53" i="15"/>
  <c r="F53" i="15"/>
  <c r="B53" i="15"/>
  <c r="Z53" i="15" s="1"/>
  <c r="AA52" i="15"/>
  <c r="Z52" i="15"/>
  <c r="Y52" i="15"/>
  <c r="X52" i="15"/>
  <c r="W52" i="15"/>
  <c r="V52" i="15"/>
  <c r="U52" i="15"/>
  <c r="T52" i="15"/>
  <c r="S52" i="15"/>
  <c r="R52" i="15"/>
  <c r="K52" i="15"/>
  <c r="F52" i="15"/>
  <c r="K34" i="15"/>
  <c r="F34" i="15"/>
  <c r="K33" i="15"/>
  <c r="F33" i="15"/>
  <c r="K32" i="15"/>
  <c r="F32" i="15"/>
  <c r="B32" i="15"/>
  <c r="B33" i="15" s="1"/>
  <c r="Y33" i="15" s="1"/>
  <c r="AA31" i="15"/>
  <c r="Z31" i="15"/>
  <c r="Y31" i="15"/>
  <c r="X31" i="15"/>
  <c r="W31" i="15"/>
  <c r="V31" i="15"/>
  <c r="U31" i="15"/>
  <c r="T31" i="15"/>
  <c r="S31" i="15"/>
  <c r="R31" i="15"/>
  <c r="K31" i="15"/>
  <c r="F31" i="15"/>
  <c r="I19" i="15"/>
  <c r="F19" i="15"/>
  <c r="I18" i="15"/>
  <c r="F18" i="15"/>
  <c r="B18" i="15"/>
  <c r="T18" i="15" s="1"/>
  <c r="V17" i="15"/>
  <c r="U17" i="15"/>
  <c r="T17" i="15"/>
  <c r="S17" i="15"/>
  <c r="R17" i="15"/>
  <c r="I17" i="15"/>
  <c r="F17" i="15"/>
  <c r="G15" i="15"/>
  <c r="F15" i="15"/>
  <c r="G14" i="15"/>
  <c r="F14" i="15"/>
  <c r="B14" i="15"/>
  <c r="Q14" i="15" s="1"/>
  <c r="Q12" i="15"/>
  <c r="P12" i="15"/>
  <c r="O12" i="15"/>
  <c r="N12" i="15"/>
  <c r="M12" i="15"/>
  <c r="G12" i="15"/>
  <c r="F12" i="15"/>
  <c r="I10" i="15"/>
  <c r="F10" i="15"/>
  <c r="I9" i="15"/>
  <c r="F9" i="15"/>
  <c r="I8" i="15"/>
  <c r="F8" i="15"/>
  <c r="B8" i="15"/>
  <c r="U8" i="15" s="1"/>
  <c r="V7" i="15"/>
  <c r="U7" i="15"/>
  <c r="T7" i="15"/>
  <c r="S7" i="15"/>
  <c r="R7" i="15"/>
  <c r="I7" i="15"/>
  <c r="F7" i="15"/>
  <c r="B255" i="16" l="1"/>
  <c r="W255" i="16" s="1"/>
  <c r="B254" i="16"/>
  <c r="V246" i="16"/>
  <c r="R246" i="16"/>
  <c r="S246" i="16"/>
  <c r="U246" i="16"/>
  <c r="T246" i="16"/>
  <c r="Q132" i="16"/>
  <c r="M132" i="16"/>
  <c r="P132" i="16"/>
  <c r="N132" i="16"/>
  <c r="O132" i="16"/>
  <c r="AA255" i="16"/>
  <c r="V255" i="16"/>
  <c r="Y255" i="16"/>
  <c r="U255" i="16"/>
  <c r="O155" i="16"/>
  <c r="B156" i="16"/>
  <c r="N155" i="16"/>
  <c r="Q155" i="16"/>
  <c r="M155" i="16"/>
  <c r="P155" i="16"/>
  <c r="Q154" i="16"/>
  <c r="M154" i="16"/>
  <c r="P154" i="16"/>
  <c r="O154" i="16"/>
  <c r="N154" i="16"/>
  <c r="Q131" i="16"/>
  <c r="P131" i="16"/>
  <c r="N131" i="16"/>
  <c r="O131" i="16"/>
  <c r="M131" i="16"/>
  <c r="Z119" i="16"/>
  <c r="Z141" i="16" s="1"/>
  <c r="X295" i="16" s="1"/>
  <c r="X329" i="16" s="1"/>
  <c r="Q62" i="16"/>
  <c r="M62" i="16"/>
  <c r="P62" i="16"/>
  <c r="N62" i="16"/>
  <c r="O62" i="16"/>
  <c r="S179" i="16"/>
  <c r="S247" i="16"/>
  <c r="U119" i="16"/>
  <c r="W119" i="16"/>
  <c r="W141" i="16" s="1"/>
  <c r="U295" i="16" s="1"/>
  <c r="U329" i="16" s="1"/>
  <c r="U179" i="16"/>
  <c r="B180" i="16"/>
  <c r="R180" i="16" s="1"/>
  <c r="X119" i="16"/>
  <c r="X141" i="16" s="1"/>
  <c r="V295" i="16" s="1"/>
  <c r="V329" i="16" s="1"/>
  <c r="R179" i="16"/>
  <c r="T179" i="16"/>
  <c r="R119" i="16"/>
  <c r="T247" i="16"/>
  <c r="P289" i="16"/>
  <c r="Q289" i="16" s="1"/>
  <c r="V247" i="16"/>
  <c r="U247" i="16"/>
  <c r="R247" i="16"/>
  <c r="M290" i="16"/>
  <c r="B17" i="16"/>
  <c r="B18" i="16" s="1"/>
  <c r="O16" i="16"/>
  <c r="N16" i="16"/>
  <c r="P16" i="16"/>
  <c r="M16" i="16"/>
  <c r="Q16" i="16"/>
  <c r="P287" i="16"/>
  <c r="Q287" i="16" s="1"/>
  <c r="L290" i="16"/>
  <c r="P286" i="16"/>
  <c r="Q286" i="16" s="1"/>
  <c r="T119" i="16"/>
  <c r="V119" i="16"/>
  <c r="AA119" i="16"/>
  <c r="AA141" i="16" s="1"/>
  <c r="Y295" i="16" s="1"/>
  <c r="Y329" i="16" s="1"/>
  <c r="Y119" i="16"/>
  <c r="Y141" i="16" s="1"/>
  <c r="W295" i="16" s="1"/>
  <c r="W329" i="16" s="1"/>
  <c r="N290" i="16"/>
  <c r="R10" i="16"/>
  <c r="U10" i="16"/>
  <c r="S10" i="16"/>
  <c r="T10" i="16"/>
  <c r="V10" i="16"/>
  <c r="W173" i="16"/>
  <c r="R173" i="16"/>
  <c r="X173" i="16"/>
  <c r="Y173" i="16"/>
  <c r="T173" i="16"/>
  <c r="V173" i="16"/>
  <c r="AA173" i="16"/>
  <c r="Z173" i="16"/>
  <c r="U173" i="16"/>
  <c r="S173" i="16"/>
  <c r="P288" i="16"/>
  <c r="Q288" i="16" s="1"/>
  <c r="V204" i="16"/>
  <c r="R204" i="16"/>
  <c r="U204" i="16"/>
  <c r="S204" i="16"/>
  <c r="T204" i="16"/>
  <c r="S67" i="16"/>
  <c r="V67" i="16"/>
  <c r="R67" i="16"/>
  <c r="U67" i="16"/>
  <c r="T67" i="16"/>
  <c r="Z52" i="16"/>
  <c r="V52" i="16"/>
  <c r="R52" i="16"/>
  <c r="Y52" i="16"/>
  <c r="Y78" i="16" s="1"/>
  <c r="W294" i="16" s="1"/>
  <c r="U52" i="16"/>
  <c r="AA52" i="16"/>
  <c r="AA78" i="16" s="1"/>
  <c r="Y294" i="16" s="1"/>
  <c r="W52" i="16"/>
  <c r="X52" i="16"/>
  <c r="T52" i="16"/>
  <c r="S52" i="16"/>
  <c r="V232" i="16"/>
  <c r="R232" i="16"/>
  <c r="U232" i="16"/>
  <c r="T232" i="16"/>
  <c r="S232" i="16"/>
  <c r="T40" i="16"/>
  <c r="B41" i="16"/>
  <c r="S40" i="16"/>
  <c r="V40" i="16"/>
  <c r="R40" i="16"/>
  <c r="U40" i="16"/>
  <c r="B210" i="16"/>
  <c r="N209" i="16"/>
  <c r="Q209" i="16"/>
  <c r="M209" i="16"/>
  <c r="P209" i="16"/>
  <c r="O209" i="16"/>
  <c r="Z253" i="16"/>
  <c r="V253" i="16"/>
  <c r="R253" i="16"/>
  <c r="Y253" i="16"/>
  <c r="U253" i="16"/>
  <c r="X253" i="16"/>
  <c r="T253" i="16"/>
  <c r="S253" i="16"/>
  <c r="AA253" i="16"/>
  <c r="W253" i="16"/>
  <c r="O290" i="16"/>
  <c r="N227" i="16"/>
  <c r="Q227" i="16"/>
  <c r="M227" i="16"/>
  <c r="P227" i="16"/>
  <c r="O227" i="16"/>
  <c r="V109" i="16"/>
  <c r="R109" i="16"/>
  <c r="U109" i="16"/>
  <c r="T109" i="16"/>
  <c r="S109" i="16"/>
  <c r="B110" i="16"/>
  <c r="T248" i="16"/>
  <c r="S248" i="16"/>
  <c r="V248" i="16"/>
  <c r="U248" i="16"/>
  <c r="R248" i="16"/>
  <c r="V208" i="15"/>
  <c r="B263" i="15"/>
  <c r="B264" i="15" s="1"/>
  <c r="V264" i="15" s="1"/>
  <c r="S262" i="15"/>
  <c r="V262" i="15"/>
  <c r="R262" i="15"/>
  <c r="U262" i="15"/>
  <c r="T262" i="15"/>
  <c r="S208" i="15"/>
  <c r="R208" i="15"/>
  <c r="B209" i="15"/>
  <c r="T208" i="15"/>
  <c r="S170" i="15"/>
  <c r="V170" i="15"/>
  <c r="R170" i="15"/>
  <c r="T170" i="15"/>
  <c r="U170" i="15"/>
  <c r="V137" i="15"/>
  <c r="R137" i="15"/>
  <c r="U137" i="15"/>
  <c r="S137" i="15"/>
  <c r="T137" i="15"/>
  <c r="T115" i="15"/>
  <c r="V115" i="15"/>
  <c r="R115" i="15"/>
  <c r="U115" i="15"/>
  <c r="B116" i="15"/>
  <c r="S115" i="15"/>
  <c r="Q100" i="15"/>
  <c r="B101" i="15"/>
  <c r="O87" i="15"/>
  <c r="B89" i="15"/>
  <c r="N64" i="15"/>
  <c r="P64" i="15"/>
  <c r="O64" i="15"/>
  <c r="Q64" i="15"/>
  <c r="M64" i="15"/>
  <c r="H24" i="15"/>
  <c r="T38" i="15"/>
  <c r="B39" i="15"/>
  <c r="S38" i="15"/>
  <c r="V38" i="15"/>
  <c r="R38" i="15"/>
  <c r="U38" i="15"/>
  <c r="N24" i="15"/>
  <c r="H25" i="15"/>
  <c r="J91" i="15"/>
  <c r="O230" i="15"/>
  <c r="H284" i="15"/>
  <c r="J143" i="15"/>
  <c r="J237" i="15"/>
  <c r="L255" i="15"/>
  <c r="H23" i="15"/>
  <c r="J69" i="15"/>
  <c r="L180" i="15"/>
  <c r="J188" i="15"/>
  <c r="J238" i="15"/>
  <c r="J8" i="15"/>
  <c r="J10" i="15"/>
  <c r="J19" i="15"/>
  <c r="O24" i="15"/>
  <c r="N25" i="15"/>
  <c r="L53" i="15"/>
  <c r="S68" i="15"/>
  <c r="L123" i="15"/>
  <c r="J187" i="15"/>
  <c r="N13" i="15"/>
  <c r="P24" i="15"/>
  <c r="O25" i="15"/>
  <c r="H154" i="15"/>
  <c r="H155" i="15"/>
  <c r="H157" i="15"/>
  <c r="H211" i="15"/>
  <c r="H214" i="15"/>
  <c r="H229" i="15"/>
  <c r="H230" i="15"/>
  <c r="M24" i="15"/>
  <c r="P25" i="15"/>
  <c r="L124" i="15"/>
  <c r="H246" i="15"/>
  <c r="M25" i="15"/>
  <c r="H13" i="15"/>
  <c r="Z32" i="15"/>
  <c r="J17" i="15"/>
  <c r="J18" i="15"/>
  <c r="L109" i="15"/>
  <c r="L111" i="15"/>
  <c r="L125" i="15"/>
  <c r="J144" i="15"/>
  <c r="L198" i="15"/>
  <c r="H244" i="15"/>
  <c r="O13" i="15"/>
  <c r="L33" i="15"/>
  <c r="L52" i="15"/>
  <c r="H75" i="15"/>
  <c r="H87" i="15"/>
  <c r="N165" i="15"/>
  <c r="AA179" i="15"/>
  <c r="J184" i="15"/>
  <c r="P13" i="15"/>
  <c r="R32" i="15"/>
  <c r="H85" i="15"/>
  <c r="H86" i="15"/>
  <c r="H88" i="15"/>
  <c r="H100" i="15"/>
  <c r="N140" i="15"/>
  <c r="L178" i="15"/>
  <c r="J186" i="15"/>
  <c r="N245" i="15"/>
  <c r="B256" i="15"/>
  <c r="Z256" i="15" s="1"/>
  <c r="L257" i="15"/>
  <c r="J288" i="15"/>
  <c r="M13" i="15"/>
  <c r="N14" i="15"/>
  <c r="W32" i="15"/>
  <c r="L55" i="15"/>
  <c r="J94" i="15"/>
  <c r="H156" i="15"/>
  <c r="J159" i="15"/>
  <c r="J162" i="15"/>
  <c r="H166" i="15"/>
  <c r="S179" i="15"/>
  <c r="B186" i="15"/>
  <c r="R186" i="15" s="1"/>
  <c r="L197" i="15"/>
  <c r="J218" i="15"/>
  <c r="B246" i="15"/>
  <c r="Q246" i="15" s="1"/>
  <c r="L254" i="15"/>
  <c r="W255" i="15"/>
  <c r="H283" i="15"/>
  <c r="W124" i="15"/>
  <c r="S145" i="15"/>
  <c r="W179" i="15"/>
  <c r="B15" i="15"/>
  <c r="P15" i="15" s="1"/>
  <c r="J9" i="15"/>
  <c r="J93" i="15"/>
  <c r="B125" i="15"/>
  <c r="Z125" i="15" s="1"/>
  <c r="L126" i="15"/>
  <c r="B141" i="15"/>
  <c r="M141" i="15" s="1"/>
  <c r="T144" i="15"/>
  <c r="J161" i="15"/>
  <c r="H164" i="15"/>
  <c r="X179" i="15"/>
  <c r="N212" i="15"/>
  <c r="J220" i="15"/>
  <c r="H232" i="15"/>
  <c r="L256" i="15"/>
  <c r="J290" i="15"/>
  <c r="T219" i="15"/>
  <c r="O14" i="15"/>
  <c r="K81" i="15"/>
  <c r="K303" i="15" s="1"/>
  <c r="T32" i="15"/>
  <c r="AA32" i="15"/>
  <c r="U53" i="15"/>
  <c r="AA53" i="15"/>
  <c r="V68" i="15"/>
  <c r="P86" i="15"/>
  <c r="J92" i="15"/>
  <c r="P100" i="15"/>
  <c r="L110" i="15"/>
  <c r="S124" i="15"/>
  <c r="X124" i="15"/>
  <c r="H141" i="15"/>
  <c r="B156" i="15"/>
  <c r="M156" i="15" s="1"/>
  <c r="O165" i="15"/>
  <c r="J185" i="15"/>
  <c r="O212" i="15"/>
  <c r="U219" i="15"/>
  <c r="P230" i="15"/>
  <c r="S255" i="15"/>
  <c r="X255" i="15"/>
  <c r="J265" i="15"/>
  <c r="N284" i="15"/>
  <c r="H285" i="15"/>
  <c r="Y53" i="15"/>
  <c r="N86" i="15"/>
  <c r="H14" i="15"/>
  <c r="P14" i="15"/>
  <c r="L31" i="15"/>
  <c r="V32" i="15"/>
  <c r="W53" i="15"/>
  <c r="B54" i="15"/>
  <c r="B55" i="15" s="1"/>
  <c r="J68" i="15"/>
  <c r="H76" i="15"/>
  <c r="R92" i="15"/>
  <c r="H99" i="15"/>
  <c r="B102" i="15"/>
  <c r="M102" i="15" s="1"/>
  <c r="T124" i="15"/>
  <c r="Y124" i="15"/>
  <c r="P140" i="15"/>
  <c r="J145" i="15"/>
  <c r="G225" i="15"/>
  <c r="I305" i="15" s="1"/>
  <c r="J160" i="15"/>
  <c r="H165" i="15"/>
  <c r="P165" i="15"/>
  <c r="T179" i="15"/>
  <c r="B180" i="15"/>
  <c r="S185" i="15"/>
  <c r="J189" i="15"/>
  <c r="B213" i="15"/>
  <c r="P213" i="15" s="1"/>
  <c r="J219" i="15"/>
  <c r="B220" i="15"/>
  <c r="R220" i="15" s="1"/>
  <c r="B231" i="15"/>
  <c r="O245" i="15"/>
  <c r="T255" i="15"/>
  <c r="Y255" i="15"/>
  <c r="P284" i="15"/>
  <c r="J289" i="15"/>
  <c r="T53" i="15"/>
  <c r="O100" i="15"/>
  <c r="P155" i="15"/>
  <c r="J7" i="15"/>
  <c r="G81" i="15"/>
  <c r="I303" i="15" s="1"/>
  <c r="S53" i="15"/>
  <c r="X53" i="15"/>
  <c r="L54" i="15"/>
  <c r="N100" i="15"/>
  <c r="U124" i="15"/>
  <c r="AA124" i="15"/>
  <c r="H139" i="15"/>
  <c r="H140" i="15"/>
  <c r="N155" i="15"/>
  <c r="O157" i="15"/>
  <c r="V160" i="15"/>
  <c r="B166" i="15"/>
  <c r="N166" i="15" s="1"/>
  <c r="T185" i="15"/>
  <c r="U198" i="15"/>
  <c r="H213" i="15"/>
  <c r="S219" i="15"/>
  <c r="N230" i="15"/>
  <c r="J236" i="15"/>
  <c r="H245" i="15"/>
  <c r="U255" i="15"/>
  <c r="AA255" i="15"/>
  <c r="J264" i="15"/>
  <c r="B285" i="15"/>
  <c r="M285" i="15" s="1"/>
  <c r="H286" i="15"/>
  <c r="J291" i="15"/>
  <c r="I81" i="15"/>
  <c r="J303" i="15" s="1"/>
  <c r="S8" i="15"/>
  <c r="I150" i="15"/>
  <c r="J304" i="15" s="1"/>
  <c r="T8" i="15"/>
  <c r="H12" i="15"/>
  <c r="S18" i="15"/>
  <c r="Y32" i="15"/>
  <c r="U32" i="15"/>
  <c r="S32" i="15"/>
  <c r="X32" i="15"/>
  <c r="T33" i="15"/>
  <c r="L34" i="15"/>
  <c r="J67" i="15"/>
  <c r="U68" i="15"/>
  <c r="J70" i="15"/>
  <c r="H74" i="15"/>
  <c r="Q86" i="15"/>
  <c r="B88" i="15"/>
  <c r="O86" i="15"/>
  <c r="M86" i="15"/>
  <c r="Q87" i="15"/>
  <c r="K150" i="15"/>
  <c r="K304" i="15" s="1"/>
  <c r="L108" i="15"/>
  <c r="V109" i="15"/>
  <c r="R18" i="15"/>
  <c r="B19" i="15"/>
  <c r="O75" i="15"/>
  <c r="B76" i="15"/>
  <c r="T109" i="15"/>
  <c r="V145" i="15"/>
  <c r="R145" i="15"/>
  <c r="U145" i="15"/>
  <c r="T145" i="15"/>
  <c r="AA33" i="15"/>
  <c r="W33" i="15"/>
  <c r="S33" i="15"/>
  <c r="R33" i="15"/>
  <c r="X33" i="15"/>
  <c r="M75" i="15"/>
  <c r="P87" i="15"/>
  <c r="N87" i="15"/>
  <c r="Y109" i="15"/>
  <c r="U109" i="15"/>
  <c r="AA109" i="15"/>
  <c r="W109" i="15"/>
  <c r="S109" i="15"/>
  <c r="B110" i="15"/>
  <c r="V8" i="15"/>
  <c r="U18" i="15"/>
  <c r="U33" i="15"/>
  <c r="Z33" i="15"/>
  <c r="P75" i="15"/>
  <c r="R8" i="15"/>
  <c r="B9" i="15"/>
  <c r="H15" i="15"/>
  <c r="V18" i="15"/>
  <c r="L32" i="15"/>
  <c r="V33" i="15"/>
  <c r="B34" i="15"/>
  <c r="R68" i="15"/>
  <c r="B69" i="15"/>
  <c r="Q75" i="15"/>
  <c r="G150" i="15"/>
  <c r="I304" i="15" s="1"/>
  <c r="M87" i="15"/>
  <c r="B93" i="15"/>
  <c r="S92" i="15"/>
  <c r="U92" i="15"/>
  <c r="T92" i="15"/>
  <c r="H102" i="15"/>
  <c r="R109" i="15"/>
  <c r="Z109" i="15"/>
  <c r="M14" i="15"/>
  <c r="R53" i="15"/>
  <c r="V53" i="15"/>
  <c r="M100" i="15"/>
  <c r="R124" i="15"/>
  <c r="V124" i="15"/>
  <c r="O140" i="15"/>
  <c r="U144" i="15"/>
  <c r="O155" i="15"/>
  <c r="R160" i="15"/>
  <c r="B161" i="15"/>
  <c r="B162" i="15"/>
  <c r="L179" i="15"/>
  <c r="V198" i="15"/>
  <c r="L199" i="15"/>
  <c r="H212" i="15"/>
  <c r="R144" i="15"/>
  <c r="V144" i="15"/>
  <c r="S160" i="15"/>
  <c r="K225" i="15"/>
  <c r="K305" i="15" s="1"/>
  <c r="U237" i="15"/>
  <c r="T237" i="15"/>
  <c r="B238" i="15"/>
  <c r="B239" i="15" s="1"/>
  <c r="S237" i="15"/>
  <c r="R237" i="15"/>
  <c r="M140" i="15"/>
  <c r="S144" i="15"/>
  <c r="Q157" i="15"/>
  <c r="M157" i="15"/>
  <c r="M155" i="15"/>
  <c r="Q155" i="15"/>
  <c r="N157" i="15"/>
  <c r="I225" i="15"/>
  <c r="J305" i="15" s="1"/>
  <c r="T160" i="15"/>
  <c r="B199" i="15"/>
  <c r="X198" i="15"/>
  <c r="T198" i="15"/>
  <c r="AA198" i="15"/>
  <c r="W198" i="15"/>
  <c r="S198" i="15"/>
  <c r="R198" i="15"/>
  <c r="Z198" i="15"/>
  <c r="H231" i="15"/>
  <c r="U179" i="15"/>
  <c r="Y179" i="15"/>
  <c r="U185" i="15"/>
  <c r="P212" i="15"/>
  <c r="R219" i="15"/>
  <c r="M230" i="15"/>
  <c r="I297" i="15"/>
  <c r="J306" i="15" s="1"/>
  <c r="P245" i="15"/>
  <c r="K297" i="15"/>
  <c r="K306" i="15" s="1"/>
  <c r="R255" i="15"/>
  <c r="V255" i="15"/>
  <c r="M165" i="15"/>
  <c r="R179" i="15"/>
  <c r="V179" i="15"/>
  <c r="R185" i="15"/>
  <c r="M212" i="15"/>
  <c r="G297" i="15"/>
  <c r="I306" i="15" s="1"/>
  <c r="M245" i="15"/>
  <c r="Q286" i="15"/>
  <c r="M286" i="15"/>
  <c r="P286" i="15"/>
  <c r="O286" i="15"/>
  <c r="N286" i="15"/>
  <c r="U289" i="15"/>
  <c r="T289" i="15"/>
  <c r="B290" i="15"/>
  <c r="S289" i="15"/>
  <c r="V289" i="15"/>
  <c r="M284" i="15"/>
  <c r="Q284" i="15"/>
  <c r="O284" i="15"/>
  <c r="B158" i="14"/>
  <c r="B222" i="14"/>
  <c r="B223" i="14" s="1"/>
  <c r="B224" i="14" s="1"/>
  <c r="B225" i="14" s="1"/>
  <c r="B221" i="14"/>
  <c r="B183" i="14"/>
  <c r="B184" i="14" s="1"/>
  <c r="B182" i="14"/>
  <c r="R182" i="14" s="1"/>
  <c r="B241" i="14"/>
  <c r="B242" i="14" s="1"/>
  <c r="B243" i="14" s="1"/>
  <c r="B244" i="14" s="1"/>
  <c r="B245" i="14" s="1"/>
  <c r="B246" i="14" s="1"/>
  <c r="B247" i="14" s="1"/>
  <c r="B248" i="14" s="1"/>
  <c r="I248" i="14"/>
  <c r="F248" i="14"/>
  <c r="I247" i="14"/>
  <c r="F247" i="14"/>
  <c r="I246" i="14"/>
  <c r="F246" i="14"/>
  <c r="I245" i="14"/>
  <c r="F245" i="14"/>
  <c r="I244" i="14"/>
  <c r="F244" i="14"/>
  <c r="I242" i="14"/>
  <c r="F242" i="14"/>
  <c r="K225" i="14"/>
  <c r="F225" i="14"/>
  <c r="I182" i="14"/>
  <c r="F182" i="14"/>
  <c r="Z255" i="16" l="1"/>
  <c r="X255" i="16"/>
  <c r="S255" i="16"/>
  <c r="T255" i="16"/>
  <c r="R255" i="16"/>
  <c r="Q141" i="16"/>
  <c r="M295" i="16" s="1"/>
  <c r="AA254" i="16"/>
  <c r="W254" i="16"/>
  <c r="W280" i="16" s="1"/>
  <c r="U297" i="16" s="1"/>
  <c r="U331" i="16" s="1"/>
  <c r="S254" i="16"/>
  <c r="U254" i="16"/>
  <c r="T254" i="16"/>
  <c r="Z254" i="16"/>
  <c r="Z280" i="16" s="1"/>
  <c r="X297" i="16" s="1"/>
  <c r="X331" i="16" s="1"/>
  <c r="V254" i="16"/>
  <c r="R254" i="16"/>
  <c r="Y254" i="16"/>
  <c r="X254" i="16"/>
  <c r="X280" i="16" s="1"/>
  <c r="V297" i="16" s="1"/>
  <c r="V331" i="16" s="1"/>
  <c r="O141" i="16"/>
  <c r="K295" i="16" s="1"/>
  <c r="K329" i="16" s="1"/>
  <c r="P141" i="16"/>
  <c r="L295" i="16" s="1"/>
  <c r="M141" i="16"/>
  <c r="I295" i="16" s="1"/>
  <c r="N141" i="16"/>
  <c r="J295" i="16" s="1"/>
  <c r="J329" i="16" s="1"/>
  <c r="B157" i="16"/>
  <c r="N156" i="16"/>
  <c r="Q156" i="16"/>
  <c r="M156" i="16"/>
  <c r="P156" i="16"/>
  <c r="O156" i="16"/>
  <c r="AA280" i="16"/>
  <c r="Y297" i="16" s="1"/>
  <c r="Y331" i="16" s="1"/>
  <c r="V180" i="16"/>
  <c r="T180" i="16"/>
  <c r="S180" i="16"/>
  <c r="U180" i="16"/>
  <c r="B181" i="16"/>
  <c r="U181" i="16" s="1"/>
  <c r="N17" i="16"/>
  <c r="P17" i="16"/>
  <c r="M17" i="16"/>
  <c r="Q17" i="16"/>
  <c r="O17" i="16"/>
  <c r="P18" i="16"/>
  <c r="O18" i="16"/>
  <c r="M18" i="16"/>
  <c r="B19" i="16"/>
  <c r="N18" i="16"/>
  <c r="Q18" i="16"/>
  <c r="P290" i="16"/>
  <c r="Q290" i="16" s="1"/>
  <c r="W78" i="16"/>
  <c r="U294" i="16" s="1"/>
  <c r="U328" i="16" s="1"/>
  <c r="Z329" i="16"/>
  <c r="X78" i="16"/>
  <c r="V294" i="16" s="1"/>
  <c r="V328" i="16" s="1"/>
  <c r="Y280" i="16"/>
  <c r="W297" i="16" s="1"/>
  <c r="W331" i="16" s="1"/>
  <c r="Z78" i="16"/>
  <c r="X294" i="16" s="1"/>
  <c r="X328" i="16" s="1"/>
  <c r="X220" i="16"/>
  <c r="V296" i="16" s="1"/>
  <c r="V330" i="16" s="1"/>
  <c r="W220" i="16"/>
  <c r="U296" i="16" s="1"/>
  <c r="U330" i="16" s="1"/>
  <c r="Z220" i="16"/>
  <c r="X296" i="16" s="1"/>
  <c r="X330" i="16" s="1"/>
  <c r="Y220" i="16"/>
  <c r="W296" i="16" s="1"/>
  <c r="W330" i="16" s="1"/>
  <c r="AA220" i="16"/>
  <c r="Y296" i="16" s="1"/>
  <c r="Y330" i="16" s="1"/>
  <c r="V182" i="14"/>
  <c r="U182" i="14"/>
  <c r="W328" i="16"/>
  <c r="M329" i="16"/>
  <c r="Y328" i="16"/>
  <c r="I329" i="16"/>
  <c r="L329" i="16"/>
  <c r="B42" i="16"/>
  <c r="B43" i="16" s="1"/>
  <c r="B44" i="16" s="1"/>
  <c r="B45" i="16" s="1"/>
  <c r="S41" i="16"/>
  <c r="V41" i="16"/>
  <c r="R41" i="16"/>
  <c r="U41" i="16"/>
  <c r="T41" i="16"/>
  <c r="U110" i="16"/>
  <c r="T110" i="16"/>
  <c r="R110" i="16"/>
  <c r="B111" i="16"/>
  <c r="V110" i="16"/>
  <c r="S110" i="16"/>
  <c r="Q210" i="16"/>
  <c r="M210" i="16"/>
  <c r="P210" i="16"/>
  <c r="B211" i="16"/>
  <c r="O210" i="16"/>
  <c r="N210" i="16"/>
  <c r="R264" i="15"/>
  <c r="U264" i="15"/>
  <c r="T264" i="15"/>
  <c r="S264" i="15"/>
  <c r="B265" i="15"/>
  <c r="B266" i="15" s="1"/>
  <c r="V263" i="15"/>
  <c r="R263" i="15"/>
  <c r="S263" i="15"/>
  <c r="U263" i="15"/>
  <c r="T263" i="15"/>
  <c r="P231" i="15"/>
  <c r="B232" i="15"/>
  <c r="P232" i="15" s="1"/>
  <c r="B240" i="15"/>
  <c r="S239" i="15"/>
  <c r="V239" i="15"/>
  <c r="R239" i="15"/>
  <c r="U239" i="15"/>
  <c r="T239" i="15"/>
  <c r="V209" i="15"/>
  <c r="S209" i="15"/>
  <c r="T209" i="15"/>
  <c r="R209" i="15"/>
  <c r="U209" i="15"/>
  <c r="T180" i="15"/>
  <c r="B181" i="15"/>
  <c r="B117" i="15"/>
  <c r="S116" i="15"/>
  <c r="U116" i="15"/>
  <c r="T116" i="15"/>
  <c r="V116" i="15"/>
  <c r="R116" i="15"/>
  <c r="Q101" i="15"/>
  <c r="M101" i="15"/>
  <c r="P101" i="15"/>
  <c r="N101" i="15"/>
  <c r="O101" i="15"/>
  <c r="U220" i="15"/>
  <c r="Q89" i="15"/>
  <c r="M89" i="15"/>
  <c r="P89" i="15"/>
  <c r="O89" i="15"/>
  <c r="N89" i="15"/>
  <c r="M246" i="15"/>
  <c r="T54" i="15"/>
  <c r="Y256" i="15"/>
  <c r="T256" i="15"/>
  <c r="T186" i="15"/>
  <c r="P285" i="15"/>
  <c r="B187" i="15"/>
  <c r="S187" i="15" s="1"/>
  <c r="V186" i="15"/>
  <c r="U186" i="15"/>
  <c r="B257" i="15"/>
  <c r="T257" i="15" s="1"/>
  <c r="N213" i="15"/>
  <c r="AA256" i="15"/>
  <c r="S125" i="15"/>
  <c r="V256" i="15"/>
  <c r="U256" i="15"/>
  <c r="S256" i="15"/>
  <c r="R256" i="15"/>
  <c r="X256" i="15"/>
  <c r="T187" i="15"/>
  <c r="O213" i="15"/>
  <c r="S186" i="15"/>
  <c r="Y54" i="15"/>
  <c r="W256" i="15"/>
  <c r="B40" i="15"/>
  <c r="S39" i="15"/>
  <c r="V39" i="15"/>
  <c r="R39" i="15"/>
  <c r="U39" i="15"/>
  <c r="T39" i="15"/>
  <c r="O166" i="15"/>
  <c r="N141" i="15"/>
  <c r="N246" i="15"/>
  <c r="P166" i="15"/>
  <c r="S180" i="15"/>
  <c r="X125" i="15"/>
  <c r="L304" i="15"/>
  <c r="H297" i="15"/>
  <c r="M306" i="15" s="1"/>
  <c r="X180" i="15"/>
  <c r="T125" i="15"/>
  <c r="Y125" i="15"/>
  <c r="V125" i="15"/>
  <c r="L81" i="15"/>
  <c r="O303" i="15" s="1"/>
  <c r="U125" i="15"/>
  <c r="W125" i="15"/>
  <c r="L297" i="15"/>
  <c r="O306" i="15" s="1"/>
  <c r="R125" i="15"/>
  <c r="B126" i="15"/>
  <c r="X126" i="15" s="1"/>
  <c r="P102" i="15"/>
  <c r="AA125" i="15"/>
  <c r="J225" i="15"/>
  <c r="N305" i="15" s="1"/>
  <c r="W180" i="15"/>
  <c r="V180" i="15"/>
  <c r="O156" i="15"/>
  <c r="O141" i="15"/>
  <c r="Q285" i="15"/>
  <c r="P246" i="15"/>
  <c r="Z180" i="15"/>
  <c r="AA180" i="15"/>
  <c r="L225" i="15"/>
  <c r="O305" i="15" s="1"/>
  <c r="Q102" i="15"/>
  <c r="P141" i="15"/>
  <c r="J81" i="15"/>
  <c r="N303" i="15" s="1"/>
  <c r="M15" i="15"/>
  <c r="Q15" i="15"/>
  <c r="O246" i="15"/>
  <c r="L305" i="15"/>
  <c r="N102" i="15"/>
  <c r="L303" i="15"/>
  <c r="R180" i="15"/>
  <c r="H225" i="15"/>
  <c r="M305" i="15" s="1"/>
  <c r="H150" i="15"/>
  <c r="M304" i="15" s="1"/>
  <c r="O15" i="15"/>
  <c r="O102" i="15"/>
  <c r="N15" i="15"/>
  <c r="Q141" i="15"/>
  <c r="J297" i="15"/>
  <c r="N306" i="15" s="1"/>
  <c r="J150" i="15"/>
  <c r="N304" i="15" s="1"/>
  <c r="S54" i="15"/>
  <c r="X54" i="15"/>
  <c r="P156" i="15"/>
  <c r="V54" i="15"/>
  <c r="N285" i="15"/>
  <c r="O285" i="15"/>
  <c r="V220" i="15"/>
  <c r="T220" i="15"/>
  <c r="S220" i="15"/>
  <c r="Q231" i="15"/>
  <c r="O231" i="15"/>
  <c r="N231" i="15"/>
  <c r="W54" i="15"/>
  <c r="Q156" i="15"/>
  <c r="L150" i="15"/>
  <c r="O304" i="15" s="1"/>
  <c r="Q166" i="15"/>
  <c r="M166" i="15"/>
  <c r="Y180" i="15"/>
  <c r="U180" i="15"/>
  <c r="AA54" i="15"/>
  <c r="Z54" i="15"/>
  <c r="U54" i="15"/>
  <c r="M231" i="15"/>
  <c r="R54" i="15"/>
  <c r="N156" i="15"/>
  <c r="K307" i="15"/>
  <c r="B214" i="15"/>
  <c r="B215" i="15" s="1"/>
  <c r="Q213" i="15"/>
  <c r="M213" i="15"/>
  <c r="J307" i="15"/>
  <c r="Z199" i="15"/>
  <c r="V199" i="15"/>
  <c r="R199" i="15"/>
  <c r="Y199" i="15"/>
  <c r="U199" i="15"/>
  <c r="T199" i="15"/>
  <c r="AA199" i="15"/>
  <c r="S199" i="15"/>
  <c r="X199" i="15"/>
  <c r="W199" i="15"/>
  <c r="S19" i="15"/>
  <c r="V19" i="15"/>
  <c r="U19" i="15"/>
  <c r="R19" i="15"/>
  <c r="T19" i="15"/>
  <c r="T238" i="15"/>
  <c r="S238" i="15"/>
  <c r="V238" i="15"/>
  <c r="R238" i="15"/>
  <c r="U238" i="15"/>
  <c r="T161" i="15"/>
  <c r="U161" i="15"/>
  <c r="S161" i="15"/>
  <c r="R161" i="15"/>
  <c r="V161" i="15"/>
  <c r="V93" i="15"/>
  <c r="R93" i="15"/>
  <c r="T93" i="15"/>
  <c r="B94" i="15"/>
  <c r="S93" i="15"/>
  <c r="U93" i="15"/>
  <c r="T290" i="15"/>
  <c r="B291" i="15"/>
  <c r="S290" i="15"/>
  <c r="V290" i="15"/>
  <c r="R290" i="15"/>
  <c r="U290" i="15"/>
  <c r="L306" i="15"/>
  <c r="S162" i="15"/>
  <c r="V162" i="15"/>
  <c r="R162" i="15"/>
  <c r="U162" i="15"/>
  <c r="T162" i="15"/>
  <c r="B70" i="15"/>
  <c r="S69" i="15"/>
  <c r="R69" i="15"/>
  <c r="V69" i="15"/>
  <c r="T69" i="15"/>
  <c r="U69" i="15"/>
  <c r="Y34" i="15"/>
  <c r="U34" i="15"/>
  <c r="X34" i="15"/>
  <c r="S34" i="15"/>
  <c r="W34" i="15"/>
  <c r="R34" i="15"/>
  <c r="AA34" i="15"/>
  <c r="V34" i="15"/>
  <c r="Z34" i="15"/>
  <c r="T34" i="15"/>
  <c r="T9" i="15"/>
  <c r="B10" i="15"/>
  <c r="R9" i="15"/>
  <c r="V9" i="15"/>
  <c r="U9" i="15"/>
  <c r="S9" i="15"/>
  <c r="Z55" i="15"/>
  <c r="V55" i="15"/>
  <c r="R55" i="15"/>
  <c r="AA55" i="15"/>
  <c r="U55" i="15"/>
  <c r="Y55" i="15"/>
  <c r="T55" i="15"/>
  <c r="W55" i="15"/>
  <c r="X55" i="15"/>
  <c r="S55" i="15"/>
  <c r="N76" i="15"/>
  <c r="Q76" i="15"/>
  <c r="P76" i="15"/>
  <c r="M76" i="15"/>
  <c r="O76" i="15"/>
  <c r="AA110" i="15"/>
  <c r="W110" i="15"/>
  <c r="S110" i="15"/>
  <c r="Y110" i="15"/>
  <c r="U110" i="15"/>
  <c r="Z110" i="15"/>
  <c r="R110" i="15"/>
  <c r="B111" i="15"/>
  <c r="T110" i="15"/>
  <c r="X110" i="15"/>
  <c r="V110" i="15"/>
  <c r="I307" i="15"/>
  <c r="O88" i="15"/>
  <c r="Q88" i="15"/>
  <c r="M88" i="15"/>
  <c r="P88" i="15"/>
  <c r="N88" i="15"/>
  <c r="H81" i="15"/>
  <c r="M303" i="15" s="1"/>
  <c r="T182" i="14"/>
  <c r="S182" i="14"/>
  <c r="J247" i="14"/>
  <c r="J242" i="14"/>
  <c r="J248" i="14"/>
  <c r="J245" i="14"/>
  <c r="J244" i="14"/>
  <c r="J246" i="14"/>
  <c r="L225" i="14"/>
  <c r="J182" i="14"/>
  <c r="K169" i="14"/>
  <c r="F169" i="14"/>
  <c r="G148" i="14"/>
  <c r="F148" i="14"/>
  <c r="K91" i="14"/>
  <c r="F91" i="14"/>
  <c r="I243" i="14"/>
  <c r="F243" i="14"/>
  <c r="I241" i="14"/>
  <c r="F241" i="14"/>
  <c r="V240" i="14"/>
  <c r="U240" i="14"/>
  <c r="T240" i="14"/>
  <c r="S240" i="14"/>
  <c r="R240" i="14"/>
  <c r="I240" i="14"/>
  <c r="F240" i="14"/>
  <c r="G238" i="14"/>
  <c r="F238" i="14"/>
  <c r="G237" i="14"/>
  <c r="F237" i="14"/>
  <c r="G236" i="14"/>
  <c r="F236" i="14"/>
  <c r="B236" i="14"/>
  <c r="Q236" i="14" s="1"/>
  <c r="Q235" i="14"/>
  <c r="P235" i="14"/>
  <c r="O235" i="14"/>
  <c r="N235" i="14"/>
  <c r="M235" i="14"/>
  <c r="G235" i="14"/>
  <c r="F235" i="14"/>
  <c r="I229" i="14"/>
  <c r="F229" i="14"/>
  <c r="I228" i="14"/>
  <c r="F228" i="14"/>
  <c r="B228" i="14"/>
  <c r="T228" i="14" s="1"/>
  <c r="V227" i="14"/>
  <c r="U227" i="14"/>
  <c r="T227" i="14"/>
  <c r="S227" i="14"/>
  <c r="R227" i="14"/>
  <c r="I227" i="14"/>
  <c r="F227" i="14"/>
  <c r="K224" i="14"/>
  <c r="F224" i="14"/>
  <c r="K223" i="14"/>
  <c r="F223" i="14"/>
  <c r="K222" i="14"/>
  <c r="F222" i="14"/>
  <c r="K221" i="14"/>
  <c r="F221" i="14"/>
  <c r="AA222" i="14"/>
  <c r="AA220" i="14"/>
  <c r="Z220" i="14"/>
  <c r="Y220" i="14"/>
  <c r="X220" i="14"/>
  <c r="W220" i="14"/>
  <c r="V220" i="14"/>
  <c r="U220" i="14"/>
  <c r="T220" i="14"/>
  <c r="S220" i="14"/>
  <c r="R220" i="14"/>
  <c r="K220" i="14"/>
  <c r="F220" i="14"/>
  <c r="I218" i="14"/>
  <c r="F218" i="14"/>
  <c r="I217" i="14"/>
  <c r="F217" i="14"/>
  <c r="I216" i="14"/>
  <c r="F216" i="14"/>
  <c r="I215" i="14"/>
  <c r="F215" i="14"/>
  <c r="B215" i="14"/>
  <c r="T215" i="14" s="1"/>
  <c r="V214" i="14"/>
  <c r="U214" i="14"/>
  <c r="T214" i="14"/>
  <c r="S214" i="14"/>
  <c r="R214" i="14"/>
  <c r="I214" i="14"/>
  <c r="F214" i="14"/>
  <c r="G207" i="14"/>
  <c r="F207" i="14"/>
  <c r="G206" i="14"/>
  <c r="F206" i="14"/>
  <c r="B206" i="14"/>
  <c r="Q205" i="14"/>
  <c r="P205" i="14"/>
  <c r="O205" i="14"/>
  <c r="N205" i="14"/>
  <c r="M205" i="14"/>
  <c r="G205" i="14"/>
  <c r="G254" i="14" s="1"/>
  <c r="F205" i="14"/>
  <c r="I200" i="14"/>
  <c r="F200" i="14"/>
  <c r="I199" i="14"/>
  <c r="F199" i="14"/>
  <c r="B199" i="14"/>
  <c r="V198" i="14"/>
  <c r="U198" i="14"/>
  <c r="T198" i="14"/>
  <c r="S198" i="14"/>
  <c r="R198" i="14"/>
  <c r="I198" i="14"/>
  <c r="F198" i="14"/>
  <c r="G196" i="14"/>
  <c r="F196" i="14"/>
  <c r="G195" i="14"/>
  <c r="F195" i="14"/>
  <c r="G194" i="14"/>
  <c r="F194" i="14"/>
  <c r="B194" i="14"/>
  <c r="Q193" i="14"/>
  <c r="P193" i="14"/>
  <c r="O193" i="14"/>
  <c r="N193" i="14"/>
  <c r="M193" i="14"/>
  <c r="G193" i="14"/>
  <c r="F193" i="14"/>
  <c r="I184" i="14"/>
  <c r="F184" i="14"/>
  <c r="I183" i="14"/>
  <c r="F183" i="14"/>
  <c r="V181" i="14"/>
  <c r="U181" i="14"/>
  <c r="T181" i="14"/>
  <c r="S181" i="14"/>
  <c r="R181" i="14"/>
  <c r="I181" i="14"/>
  <c r="F181" i="14"/>
  <c r="G179" i="14"/>
  <c r="F179" i="14"/>
  <c r="G178" i="14"/>
  <c r="F178" i="14"/>
  <c r="G177" i="14"/>
  <c r="F177" i="14"/>
  <c r="B177" i="14"/>
  <c r="Q177" i="14" s="1"/>
  <c r="Q176" i="14"/>
  <c r="P176" i="14"/>
  <c r="O176" i="14"/>
  <c r="N176" i="14"/>
  <c r="M176" i="14"/>
  <c r="G176" i="14"/>
  <c r="F176" i="14"/>
  <c r="K170" i="14"/>
  <c r="F170" i="14"/>
  <c r="K168" i="14"/>
  <c r="F168" i="14"/>
  <c r="B168" i="14"/>
  <c r="B170" i="14" s="1"/>
  <c r="V170" i="14" s="1"/>
  <c r="AA167" i="14"/>
  <c r="Z167" i="14"/>
  <c r="Y167" i="14"/>
  <c r="X167" i="14"/>
  <c r="W167" i="14"/>
  <c r="V167" i="14"/>
  <c r="U167" i="14"/>
  <c r="T167" i="14"/>
  <c r="S167" i="14"/>
  <c r="R167" i="14"/>
  <c r="K167" i="14"/>
  <c r="F167" i="14"/>
  <c r="I165" i="14"/>
  <c r="F165" i="14"/>
  <c r="I164" i="14"/>
  <c r="F164" i="14"/>
  <c r="I163" i="14"/>
  <c r="F163" i="14"/>
  <c r="I162" i="14"/>
  <c r="F162" i="14"/>
  <c r="I161" i="14"/>
  <c r="F161" i="14"/>
  <c r="B161" i="14"/>
  <c r="T161" i="14" s="1"/>
  <c r="V160" i="14"/>
  <c r="U160" i="14"/>
  <c r="T160" i="14"/>
  <c r="S160" i="14"/>
  <c r="R160" i="14"/>
  <c r="I160" i="14"/>
  <c r="F160" i="14"/>
  <c r="K158" i="14"/>
  <c r="F158" i="14"/>
  <c r="K157" i="14"/>
  <c r="F157" i="14"/>
  <c r="B157" i="14"/>
  <c r="AA156" i="14"/>
  <c r="Z156" i="14"/>
  <c r="Y156" i="14"/>
  <c r="X156" i="14"/>
  <c r="W156" i="14"/>
  <c r="V156" i="14"/>
  <c r="U156" i="14"/>
  <c r="T156" i="14"/>
  <c r="S156" i="14"/>
  <c r="R156" i="14"/>
  <c r="K156" i="14"/>
  <c r="F156" i="14"/>
  <c r="G149" i="14"/>
  <c r="F149" i="14"/>
  <c r="G147" i="14"/>
  <c r="F147" i="14"/>
  <c r="B147" i="14"/>
  <c r="B149" i="14" s="1"/>
  <c r="N149" i="14" s="1"/>
  <c r="Q146" i="14"/>
  <c r="P146" i="14"/>
  <c r="O146" i="14"/>
  <c r="N146" i="14"/>
  <c r="M146" i="14"/>
  <c r="G146" i="14"/>
  <c r="F146" i="14"/>
  <c r="I141" i="14"/>
  <c r="F141" i="14"/>
  <c r="I140" i="14"/>
  <c r="F140" i="14"/>
  <c r="I139" i="14"/>
  <c r="F139" i="14"/>
  <c r="B139" i="14"/>
  <c r="V139" i="14" s="1"/>
  <c r="V138" i="14"/>
  <c r="U138" i="14"/>
  <c r="T138" i="14"/>
  <c r="S138" i="14"/>
  <c r="R138" i="14"/>
  <c r="I138" i="14"/>
  <c r="F138" i="14"/>
  <c r="G136" i="14"/>
  <c r="F136" i="14"/>
  <c r="G135" i="14"/>
  <c r="F135" i="14"/>
  <c r="G134" i="14"/>
  <c r="F134" i="14"/>
  <c r="B134" i="14"/>
  <c r="M134" i="14" s="1"/>
  <c r="Q133" i="14"/>
  <c r="P133" i="14"/>
  <c r="O133" i="14"/>
  <c r="N133" i="14"/>
  <c r="M133" i="14"/>
  <c r="G133" i="14"/>
  <c r="F133" i="14"/>
  <c r="G125" i="14"/>
  <c r="F125" i="14"/>
  <c r="G124" i="14"/>
  <c r="F124" i="14"/>
  <c r="B124" i="14"/>
  <c r="P124" i="14" s="1"/>
  <c r="Q123" i="14"/>
  <c r="P123" i="14"/>
  <c r="O123" i="14"/>
  <c r="N123" i="14"/>
  <c r="M123" i="14"/>
  <c r="G123" i="14"/>
  <c r="F123" i="14"/>
  <c r="I119" i="14"/>
  <c r="F119" i="14"/>
  <c r="I118" i="14"/>
  <c r="F118" i="14"/>
  <c r="I117" i="14"/>
  <c r="F117" i="14"/>
  <c r="I116" i="14"/>
  <c r="F116" i="14"/>
  <c r="I115" i="14"/>
  <c r="F115" i="14"/>
  <c r="I114" i="14"/>
  <c r="F114" i="14"/>
  <c r="B114" i="14"/>
  <c r="T114" i="14" s="1"/>
  <c r="V113" i="14"/>
  <c r="U113" i="14"/>
  <c r="T113" i="14"/>
  <c r="S113" i="14"/>
  <c r="R113" i="14"/>
  <c r="I113" i="14"/>
  <c r="F113" i="14"/>
  <c r="G111" i="14"/>
  <c r="F111" i="14"/>
  <c r="G110" i="14"/>
  <c r="F110" i="14"/>
  <c r="G109" i="14"/>
  <c r="F109" i="14"/>
  <c r="B109" i="14"/>
  <c r="B111" i="14" s="1"/>
  <c r="M111" i="14" s="1"/>
  <c r="Q108" i="14"/>
  <c r="P108" i="14"/>
  <c r="O108" i="14"/>
  <c r="N108" i="14"/>
  <c r="M108" i="14"/>
  <c r="G108" i="14"/>
  <c r="F108" i="14"/>
  <c r="K100" i="14"/>
  <c r="F100" i="14"/>
  <c r="K99" i="14"/>
  <c r="F99" i="14"/>
  <c r="K98" i="14"/>
  <c r="F98" i="14"/>
  <c r="B98" i="14"/>
  <c r="Z98" i="14" s="1"/>
  <c r="AA97" i="14"/>
  <c r="Z97" i="14"/>
  <c r="Y97" i="14"/>
  <c r="X97" i="14"/>
  <c r="W97" i="14"/>
  <c r="V97" i="14"/>
  <c r="U97" i="14"/>
  <c r="T97" i="14"/>
  <c r="S97" i="14"/>
  <c r="R97" i="14"/>
  <c r="K97" i="14"/>
  <c r="F97" i="14"/>
  <c r="I95" i="14"/>
  <c r="F95" i="14"/>
  <c r="I94" i="14"/>
  <c r="F94" i="14"/>
  <c r="B94" i="14"/>
  <c r="R94" i="14" s="1"/>
  <c r="V93" i="14"/>
  <c r="U93" i="14"/>
  <c r="T93" i="14"/>
  <c r="S93" i="14"/>
  <c r="R93" i="14"/>
  <c r="I93" i="14"/>
  <c r="F93" i="14"/>
  <c r="K90" i="14"/>
  <c r="F90" i="14"/>
  <c r="K89" i="14"/>
  <c r="F89" i="14"/>
  <c r="B89" i="14"/>
  <c r="Z89" i="14" s="1"/>
  <c r="AA88" i="14"/>
  <c r="Z88" i="14"/>
  <c r="Y88" i="14"/>
  <c r="X88" i="14"/>
  <c r="W88" i="14"/>
  <c r="V88" i="14"/>
  <c r="U88" i="14"/>
  <c r="T88" i="14"/>
  <c r="S88" i="14"/>
  <c r="R88" i="14"/>
  <c r="K88" i="14"/>
  <c r="F88" i="14"/>
  <c r="G82" i="14"/>
  <c r="F82" i="14"/>
  <c r="G81" i="14"/>
  <c r="F81" i="14"/>
  <c r="B81" i="14"/>
  <c r="Q81" i="14" s="1"/>
  <c r="Q80" i="14"/>
  <c r="P80" i="14"/>
  <c r="O80" i="14"/>
  <c r="N80" i="14"/>
  <c r="M80" i="14"/>
  <c r="G80" i="14"/>
  <c r="F80" i="14"/>
  <c r="I75" i="14"/>
  <c r="F75" i="14"/>
  <c r="I74" i="14"/>
  <c r="F74" i="14"/>
  <c r="I73" i="14"/>
  <c r="F73" i="14"/>
  <c r="B73" i="14"/>
  <c r="V73" i="14" s="1"/>
  <c r="V72" i="14"/>
  <c r="U72" i="14"/>
  <c r="T72" i="14"/>
  <c r="S72" i="14"/>
  <c r="R72" i="14"/>
  <c r="I72" i="14"/>
  <c r="F72" i="14"/>
  <c r="G70" i="14"/>
  <c r="F70" i="14"/>
  <c r="G69" i="14"/>
  <c r="F69" i="14"/>
  <c r="G68" i="14"/>
  <c r="F68" i="14"/>
  <c r="B68" i="14"/>
  <c r="Q68" i="14" s="1"/>
  <c r="Q67" i="14"/>
  <c r="P67" i="14"/>
  <c r="O67" i="14"/>
  <c r="N67" i="14"/>
  <c r="M67" i="14"/>
  <c r="G67" i="14"/>
  <c r="F67" i="14"/>
  <c r="G58" i="14"/>
  <c r="F58" i="14"/>
  <c r="G57" i="14"/>
  <c r="F57" i="14"/>
  <c r="G56" i="14"/>
  <c r="F56" i="14"/>
  <c r="B56" i="14"/>
  <c r="Q56" i="14" s="1"/>
  <c r="Q55" i="14"/>
  <c r="P55" i="14"/>
  <c r="O55" i="14"/>
  <c r="N55" i="14"/>
  <c r="M55" i="14"/>
  <c r="G55" i="14"/>
  <c r="F55" i="14"/>
  <c r="I51" i="14"/>
  <c r="F51" i="14"/>
  <c r="I50" i="14"/>
  <c r="F50" i="14"/>
  <c r="I49" i="14"/>
  <c r="F49" i="14"/>
  <c r="I48" i="14"/>
  <c r="F48" i="14"/>
  <c r="I47" i="14"/>
  <c r="F47" i="14"/>
  <c r="I46" i="14"/>
  <c r="F46" i="14"/>
  <c r="I45" i="14"/>
  <c r="F45" i="14"/>
  <c r="I44" i="14"/>
  <c r="F44" i="14"/>
  <c r="B44" i="14"/>
  <c r="V44" i="14" s="1"/>
  <c r="V43" i="14"/>
  <c r="U43" i="14"/>
  <c r="T43" i="14"/>
  <c r="S43" i="14"/>
  <c r="R43" i="14"/>
  <c r="I43" i="14"/>
  <c r="F43" i="14"/>
  <c r="K36" i="14"/>
  <c r="F36" i="14"/>
  <c r="K35" i="14"/>
  <c r="F35" i="14"/>
  <c r="K34" i="14"/>
  <c r="F34" i="14"/>
  <c r="B34" i="14"/>
  <c r="Z34" i="14" s="1"/>
  <c r="AA33" i="14"/>
  <c r="Z33" i="14"/>
  <c r="Y33" i="14"/>
  <c r="X33" i="14"/>
  <c r="W33" i="14"/>
  <c r="V33" i="14"/>
  <c r="U33" i="14"/>
  <c r="T33" i="14"/>
  <c r="S33" i="14"/>
  <c r="R33" i="14"/>
  <c r="K33" i="14"/>
  <c r="F33" i="14"/>
  <c r="K28" i="14"/>
  <c r="F28" i="14"/>
  <c r="K27" i="14"/>
  <c r="F27" i="14"/>
  <c r="K26" i="14"/>
  <c r="F26" i="14"/>
  <c r="B26" i="14"/>
  <c r="Y26" i="14" s="1"/>
  <c r="AA25" i="14"/>
  <c r="Z25" i="14"/>
  <c r="Y25" i="14"/>
  <c r="X25" i="14"/>
  <c r="W25" i="14"/>
  <c r="V25" i="14"/>
  <c r="U25" i="14"/>
  <c r="T25" i="14"/>
  <c r="S25" i="14"/>
  <c r="R25" i="14"/>
  <c r="K25" i="14"/>
  <c r="F25" i="14"/>
  <c r="I18" i="14"/>
  <c r="F18" i="14"/>
  <c r="I17" i="14"/>
  <c r="F17" i="14"/>
  <c r="B17" i="14"/>
  <c r="V17" i="14" s="1"/>
  <c r="V16" i="14"/>
  <c r="U16" i="14"/>
  <c r="T16" i="14"/>
  <c r="S16" i="14"/>
  <c r="R16" i="14"/>
  <c r="I16" i="14"/>
  <c r="F16" i="14"/>
  <c r="G14" i="14"/>
  <c r="F14" i="14"/>
  <c r="G13" i="14"/>
  <c r="F13" i="14"/>
  <c r="B13" i="14"/>
  <c r="Q13" i="14" s="1"/>
  <c r="Q12" i="14"/>
  <c r="P12" i="14"/>
  <c r="O12" i="14"/>
  <c r="N12" i="14"/>
  <c r="M12" i="14"/>
  <c r="G12" i="14"/>
  <c r="F12" i="14"/>
  <c r="I10" i="14"/>
  <c r="F10" i="14"/>
  <c r="I9" i="14"/>
  <c r="F9" i="14"/>
  <c r="I8" i="14"/>
  <c r="F8" i="14"/>
  <c r="B8" i="14"/>
  <c r="U8" i="14" s="1"/>
  <c r="V7" i="14"/>
  <c r="U7" i="14"/>
  <c r="T7" i="14"/>
  <c r="S7" i="14"/>
  <c r="R7" i="14"/>
  <c r="I7" i="14"/>
  <c r="F7" i="14"/>
  <c r="I253" i="13"/>
  <c r="F253" i="13"/>
  <c r="I252" i="13"/>
  <c r="F252" i="13"/>
  <c r="B252" i="13"/>
  <c r="B253" i="13" s="1"/>
  <c r="S253" i="13" s="1"/>
  <c r="V251" i="13"/>
  <c r="U251" i="13"/>
  <c r="T251" i="13"/>
  <c r="S251" i="13"/>
  <c r="R251" i="13"/>
  <c r="I251" i="13"/>
  <c r="F251" i="13"/>
  <c r="G249" i="13"/>
  <c r="F249" i="13"/>
  <c r="G248" i="13"/>
  <c r="F248" i="13"/>
  <c r="G247" i="13"/>
  <c r="F247" i="13"/>
  <c r="B247" i="13"/>
  <c r="Q247" i="13" s="1"/>
  <c r="Q246" i="13"/>
  <c r="P246" i="13"/>
  <c r="O246" i="13"/>
  <c r="N246" i="13"/>
  <c r="M246" i="13"/>
  <c r="G246" i="13"/>
  <c r="F246" i="13"/>
  <c r="I232" i="13"/>
  <c r="F232" i="13"/>
  <c r="I231" i="13"/>
  <c r="F231" i="13"/>
  <c r="B231" i="13"/>
  <c r="T231" i="13" s="1"/>
  <c r="V230" i="13"/>
  <c r="U230" i="13"/>
  <c r="T230" i="13"/>
  <c r="S230" i="13"/>
  <c r="R230" i="13"/>
  <c r="I230" i="13"/>
  <c r="F230" i="13"/>
  <c r="K228" i="13"/>
  <c r="F228" i="13"/>
  <c r="K227" i="13"/>
  <c r="F227" i="13"/>
  <c r="K226" i="13"/>
  <c r="F226" i="13"/>
  <c r="K225" i="13"/>
  <c r="F225" i="13"/>
  <c r="B225" i="13"/>
  <c r="Z225" i="13" s="1"/>
  <c r="AA224" i="13"/>
  <c r="Z224" i="13"/>
  <c r="Y224" i="13"/>
  <c r="X224" i="13"/>
  <c r="W224" i="13"/>
  <c r="V224" i="13"/>
  <c r="U224" i="13"/>
  <c r="T224" i="13"/>
  <c r="S224" i="13"/>
  <c r="R224" i="13"/>
  <c r="K224" i="13"/>
  <c r="F224" i="13"/>
  <c r="I244" i="13"/>
  <c r="F244" i="13"/>
  <c r="I243" i="13"/>
  <c r="F243" i="13"/>
  <c r="I242" i="13"/>
  <c r="F242" i="13"/>
  <c r="I241" i="13"/>
  <c r="F241" i="13"/>
  <c r="B241" i="13"/>
  <c r="V241" i="13" s="1"/>
  <c r="V240" i="13"/>
  <c r="U240" i="13"/>
  <c r="T240" i="13"/>
  <c r="S240" i="13"/>
  <c r="R240" i="13"/>
  <c r="I240" i="13"/>
  <c r="F240" i="13"/>
  <c r="G217" i="13"/>
  <c r="F217" i="13"/>
  <c r="G216" i="13"/>
  <c r="F216" i="13"/>
  <c r="B216" i="13"/>
  <c r="B217" i="13" s="1"/>
  <c r="O217" i="13" s="1"/>
  <c r="Q215" i="13"/>
  <c r="P215" i="13"/>
  <c r="O215" i="13"/>
  <c r="N215" i="13"/>
  <c r="M215" i="13"/>
  <c r="G215" i="13"/>
  <c r="F215" i="13"/>
  <c r="I210" i="13"/>
  <c r="F210" i="13"/>
  <c r="I209" i="13"/>
  <c r="F209" i="13"/>
  <c r="I208" i="13"/>
  <c r="F208" i="13"/>
  <c r="B208" i="13"/>
  <c r="V208" i="13" s="1"/>
  <c r="V207" i="13"/>
  <c r="U207" i="13"/>
  <c r="T207" i="13"/>
  <c r="S207" i="13"/>
  <c r="R207" i="13"/>
  <c r="I207" i="13"/>
  <c r="F207" i="13"/>
  <c r="G205" i="13"/>
  <c r="F205" i="13"/>
  <c r="G204" i="13"/>
  <c r="F204" i="13"/>
  <c r="G203" i="13"/>
  <c r="F203" i="13"/>
  <c r="G202" i="13"/>
  <c r="F202" i="13"/>
  <c r="B202" i="13"/>
  <c r="B203" i="13" s="1"/>
  <c r="Q201" i="13"/>
  <c r="P201" i="13"/>
  <c r="O201" i="13"/>
  <c r="N201" i="13"/>
  <c r="M201" i="13"/>
  <c r="G201" i="13"/>
  <c r="F201" i="13"/>
  <c r="I193" i="13"/>
  <c r="F193" i="13"/>
  <c r="I192" i="13"/>
  <c r="F192" i="13"/>
  <c r="B192" i="13"/>
  <c r="V192" i="13" s="1"/>
  <c r="V191" i="13"/>
  <c r="U191" i="13"/>
  <c r="T191" i="13"/>
  <c r="S191" i="13"/>
  <c r="R191" i="13"/>
  <c r="I191" i="13"/>
  <c r="F191" i="13"/>
  <c r="G189" i="13"/>
  <c r="F189" i="13"/>
  <c r="G188" i="13"/>
  <c r="F188" i="13"/>
  <c r="B188" i="13"/>
  <c r="M188" i="13" s="1"/>
  <c r="Q187" i="13"/>
  <c r="P187" i="13"/>
  <c r="O187" i="13"/>
  <c r="N187" i="13"/>
  <c r="M187" i="13"/>
  <c r="G187" i="13"/>
  <c r="F187" i="13"/>
  <c r="I185" i="13"/>
  <c r="F185" i="13"/>
  <c r="I184" i="13"/>
  <c r="F184" i="13"/>
  <c r="I183" i="13"/>
  <c r="F183" i="13"/>
  <c r="B183" i="13"/>
  <c r="V182" i="13"/>
  <c r="U182" i="13"/>
  <c r="T182" i="13"/>
  <c r="S182" i="13"/>
  <c r="R182" i="13"/>
  <c r="I182" i="13"/>
  <c r="F182" i="13"/>
  <c r="K175" i="13"/>
  <c r="F175" i="13"/>
  <c r="K174" i="13"/>
  <c r="F174" i="13"/>
  <c r="B174" i="13"/>
  <c r="V174" i="13" s="1"/>
  <c r="AA173" i="13"/>
  <c r="Z173" i="13"/>
  <c r="Y173" i="13"/>
  <c r="X173" i="13"/>
  <c r="W173" i="13"/>
  <c r="V173" i="13"/>
  <c r="U173" i="13"/>
  <c r="T173" i="13"/>
  <c r="S173" i="13"/>
  <c r="R173" i="13"/>
  <c r="K173" i="13"/>
  <c r="F173" i="13"/>
  <c r="I171" i="13"/>
  <c r="F171" i="13"/>
  <c r="I170" i="13"/>
  <c r="F170" i="13"/>
  <c r="I169" i="13"/>
  <c r="F169" i="13"/>
  <c r="I168" i="13"/>
  <c r="F168" i="13"/>
  <c r="I167" i="13"/>
  <c r="F167" i="13"/>
  <c r="I166" i="13"/>
  <c r="F166" i="13"/>
  <c r="I165" i="13"/>
  <c r="F165" i="13"/>
  <c r="I164" i="13"/>
  <c r="F164" i="13"/>
  <c r="B164" i="13"/>
  <c r="V164" i="13" s="1"/>
  <c r="V163" i="13"/>
  <c r="U163" i="13"/>
  <c r="T163" i="13"/>
  <c r="S163" i="13"/>
  <c r="R163" i="13"/>
  <c r="I163" i="13"/>
  <c r="F163" i="13"/>
  <c r="K161" i="13"/>
  <c r="F161" i="13"/>
  <c r="K160" i="13"/>
  <c r="F160" i="13"/>
  <c r="K159" i="13"/>
  <c r="F159" i="13"/>
  <c r="B159" i="13"/>
  <c r="Z159" i="13" s="1"/>
  <c r="AA158" i="13"/>
  <c r="Z158" i="13"/>
  <c r="Y158" i="13"/>
  <c r="X158" i="13"/>
  <c r="W158" i="13"/>
  <c r="V158" i="13"/>
  <c r="U158" i="13"/>
  <c r="T158" i="13"/>
  <c r="S158" i="13"/>
  <c r="R158" i="13"/>
  <c r="K158" i="13"/>
  <c r="F158" i="13"/>
  <c r="G151" i="13"/>
  <c r="F151" i="13"/>
  <c r="G150" i="13"/>
  <c r="F150" i="13"/>
  <c r="B150" i="13"/>
  <c r="Q150" i="13" s="1"/>
  <c r="Q149" i="13"/>
  <c r="P149" i="13"/>
  <c r="O149" i="13"/>
  <c r="N149" i="13"/>
  <c r="M149" i="13"/>
  <c r="G149" i="13"/>
  <c r="F149" i="13"/>
  <c r="I144" i="13"/>
  <c r="F144" i="13"/>
  <c r="I143" i="13"/>
  <c r="F143" i="13"/>
  <c r="I142" i="13"/>
  <c r="F142" i="13"/>
  <c r="B142" i="13"/>
  <c r="V141" i="13"/>
  <c r="U141" i="13"/>
  <c r="T141" i="13"/>
  <c r="S141" i="13"/>
  <c r="R141" i="13"/>
  <c r="I141" i="13"/>
  <c r="F141" i="13"/>
  <c r="G139" i="13"/>
  <c r="F139" i="13"/>
  <c r="G138" i="13"/>
  <c r="F138" i="13"/>
  <c r="G137" i="13"/>
  <c r="F137" i="13"/>
  <c r="B137" i="13"/>
  <c r="B138" i="13" s="1"/>
  <c r="Q136" i="13"/>
  <c r="P136" i="13"/>
  <c r="O136" i="13"/>
  <c r="N136" i="13"/>
  <c r="M136" i="13"/>
  <c r="G136" i="13"/>
  <c r="F136" i="13"/>
  <c r="G128" i="13"/>
  <c r="F128" i="13"/>
  <c r="G127" i="13"/>
  <c r="F127" i="13"/>
  <c r="B127" i="13"/>
  <c r="Q127" i="13" s="1"/>
  <c r="Q126" i="13"/>
  <c r="P126" i="13"/>
  <c r="O126" i="13"/>
  <c r="N126" i="13"/>
  <c r="M126" i="13"/>
  <c r="G126" i="13"/>
  <c r="F126" i="13"/>
  <c r="I122" i="13"/>
  <c r="F122" i="13"/>
  <c r="I121" i="13"/>
  <c r="F121" i="13"/>
  <c r="I120" i="13"/>
  <c r="F120" i="13"/>
  <c r="I119" i="13"/>
  <c r="F119" i="13"/>
  <c r="I118" i="13"/>
  <c r="F118" i="13"/>
  <c r="I117" i="13"/>
  <c r="F117" i="13"/>
  <c r="I116" i="13"/>
  <c r="F116" i="13"/>
  <c r="I115" i="13"/>
  <c r="F115" i="13"/>
  <c r="B115" i="13"/>
  <c r="V115" i="13" s="1"/>
  <c r="V114" i="13"/>
  <c r="U114" i="13"/>
  <c r="T114" i="13"/>
  <c r="S114" i="13"/>
  <c r="R114" i="13"/>
  <c r="I114" i="13"/>
  <c r="F114" i="13"/>
  <c r="G112" i="13"/>
  <c r="F112" i="13"/>
  <c r="G111" i="13"/>
  <c r="F111" i="13"/>
  <c r="G110" i="13"/>
  <c r="F110" i="13"/>
  <c r="B110" i="13"/>
  <c r="P110" i="13" s="1"/>
  <c r="Q109" i="13"/>
  <c r="P109" i="13"/>
  <c r="O109" i="13"/>
  <c r="N109" i="13"/>
  <c r="M109" i="13"/>
  <c r="G109" i="13"/>
  <c r="F109" i="13"/>
  <c r="K102" i="13"/>
  <c r="F102" i="13"/>
  <c r="K101" i="13"/>
  <c r="F101" i="13"/>
  <c r="K100" i="13"/>
  <c r="F100" i="13"/>
  <c r="B100" i="13"/>
  <c r="Z100" i="13" s="1"/>
  <c r="AA99" i="13"/>
  <c r="Z99" i="13"/>
  <c r="Y99" i="13"/>
  <c r="X99" i="13"/>
  <c r="W99" i="13"/>
  <c r="V99" i="13"/>
  <c r="U99" i="13"/>
  <c r="T99" i="13"/>
  <c r="S99" i="13"/>
  <c r="R99" i="13"/>
  <c r="K99" i="13"/>
  <c r="F99" i="13"/>
  <c r="I95" i="13"/>
  <c r="F95" i="13"/>
  <c r="I94" i="13"/>
  <c r="F94" i="13"/>
  <c r="B94" i="13"/>
  <c r="V94" i="13" s="1"/>
  <c r="V93" i="13"/>
  <c r="U93" i="13"/>
  <c r="T93" i="13"/>
  <c r="S93" i="13"/>
  <c r="R93" i="13"/>
  <c r="I93" i="13"/>
  <c r="F93" i="13"/>
  <c r="K91" i="13"/>
  <c r="F91" i="13"/>
  <c r="K90" i="13"/>
  <c r="F90" i="13"/>
  <c r="B90" i="13"/>
  <c r="Z90" i="13" s="1"/>
  <c r="AA89" i="13"/>
  <c r="Z89" i="13"/>
  <c r="Y89" i="13"/>
  <c r="X89" i="13"/>
  <c r="W89" i="13"/>
  <c r="V89" i="13"/>
  <c r="U89" i="13"/>
  <c r="T89" i="13"/>
  <c r="S89" i="13"/>
  <c r="R89" i="13"/>
  <c r="K89" i="13"/>
  <c r="F89" i="13"/>
  <c r="G83" i="13"/>
  <c r="F83" i="13"/>
  <c r="G82" i="13"/>
  <c r="F82" i="13"/>
  <c r="B82" i="13"/>
  <c r="B83" i="13" s="1"/>
  <c r="N83" i="13" s="1"/>
  <c r="Q81" i="13"/>
  <c r="P81" i="13"/>
  <c r="O81" i="13"/>
  <c r="N81" i="13"/>
  <c r="M81" i="13"/>
  <c r="G81" i="13"/>
  <c r="F81" i="13"/>
  <c r="I76" i="13"/>
  <c r="F76" i="13"/>
  <c r="I75" i="13"/>
  <c r="F75" i="13"/>
  <c r="I74" i="13"/>
  <c r="F74" i="13"/>
  <c r="B74" i="13"/>
  <c r="V74" i="13" s="1"/>
  <c r="V73" i="13"/>
  <c r="U73" i="13"/>
  <c r="T73" i="13"/>
  <c r="S73" i="13"/>
  <c r="R73" i="13"/>
  <c r="I73" i="13"/>
  <c r="F73" i="13"/>
  <c r="G71" i="13"/>
  <c r="F71" i="13"/>
  <c r="G70" i="13"/>
  <c r="F70" i="13"/>
  <c r="G69" i="13"/>
  <c r="F69" i="13"/>
  <c r="B69" i="13"/>
  <c r="M69" i="13" s="1"/>
  <c r="Q68" i="13"/>
  <c r="P68" i="13"/>
  <c r="O68" i="13"/>
  <c r="N68" i="13"/>
  <c r="M68" i="13"/>
  <c r="G68" i="13"/>
  <c r="F68" i="13"/>
  <c r="G59" i="13"/>
  <c r="F59" i="13"/>
  <c r="G58" i="13"/>
  <c r="F58" i="13"/>
  <c r="G57" i="13"/>
  <c r="F57" i="13"/>
  <c r="B57" i="13"/>
  <c r="B59" i="13" s="1"/>
  <c r="M59" i="13" s="1"/>
  <c r="Q56" i="13"/>
  <c r="P56" i="13"/>
  <c r="O56" i="13"/>
  <c r="N56" i="13"/>
  <c r="M56" i="13"/>
  <c r="G56" i="13"/>
  <c r="F56" i="13"/>
  <c r="H56" i="13" s="1"/>
  <c r="I52" i="13"/>
  <c r="F52" i="13"/>
  <c r="I51" i="13"/>
  <c r="F51" i="13"/>
  <c r="I50" i="13"/>
  <c r="F50" i="13"/>
  <c r="I49" i="13"/>
  <c r="F49" i="13"/>
  <c r="I48" i="13"/>
  <c r="F48" i="13"/>
  <c r="I47" i="13"/>
  <c r="F47" i="13"/>
  <c r="I46" i="13"/>
  <c r="F46" i="13"/>
  <c r="I45" i="13"/>
  <c r="F45" i="13"/>
  <c r="I44" i="13"/>
  <c r="F44" i="13"/>
  <c r="I43" i="13"/>
  <c r="F43" i="13"/>
  <c r="B43" i="13"/>
  <c r="V43" i="13" s="1"/>
  <c r="V42" i="13"/>
  <c r="U42" i="13"/>
  <c r="T42" i="13"/>
  <c r="S42" i="13"/>
  <c r="R42" i="13"/>
  <c r="I42" i="13"/>
  <c r="F42" i="13"/>
  <c r="K35" i="13"/>
  <c r="F35" i="13"/>
  <c r="K34" i="13"/>
  <c r="F34" i="13"/>
  <c r="K33" i="13"/>
  <c r="F33" i="13"/>
  <c r="B33" i="13"/>
  <c r="Y33" i="13" s="1"/>
  <c r="AA32" i="13"/>
  <c r="Z32" i="13"/>
  <c r="Y32" i="13"/>
  <c r="X32" i="13"/>
  <c r="W32" i="13"/>
  <c r="V32" i="13"/>
  <c r="U32" i="13"/>
  <c r="T32" i="13"/>
  <c r="S32" i="13"/>
  <c r="R32" i="13"/>
  <c r="K32" i="13"/>
  <c r="F32" i="13"/>
  <c r="K27" i="13"/>
  <c r="F27" i="13"/>
  <c r="K26" i="13"/>
  <c r="F26" i="13"/>
  <c r="B26" i="13"/>
  <c r="AA26" i="13" s="1"/>
  <c r="AA25" i="13"/>
  <c r="Z25" i="13"/>
  <c r="Y25" i="13"/>
  <c r="X25" i="13"/>
  <c r="W25" i="13"/>
  <c r="V25" i="13"/>
  <c r="U25" i="13"/>
  <c r="T25" i="13"/>
  <c r="S25" i="13"/>
  <c r="R25" i="13"/>
  <c r="K25" i="13"/>
  <c r="F25" i="13"/>
  <c r="I18" i="13"/>
  <c r="F18" i="13"/>
  <c r="I17" i="13"/>
  <c r="F17" i="13"/>
  <c r="B17" i="13"/>
  <c r="V17" i="13" s="1"/>
  <c r="V16" i="13"/>
  <c r="U16" i="13"/>
  <c r="T16" i="13"/>
  <c r="S16" i="13"/>
  <c r="R16" i="13"/>
  <c r="I16" i="13"/>
  <c r="F16" i="13"/>
  <c r="G14" i="13"/>
  <c r="F14" i="13"/>
  <c r="G13" i="13"/>
  <c r="F13" i="13"/>
  <c r="B13" i="13"/>
  <c r="O13" i="13" s="1"/>
  <c r="Q12" i="13"/>
  <c r="P12" i="13"/>
  <c r="O12" i="13"/>
  <c r="N12" i="13"/>
  <c r="M12" i="13"/>
  <c r="G12" i="13"/>
  <c r="F12" i="13"/>
  <c r="H12" i="13" s="1"/>
  <c r="I10" i="13"/>
  <c r="I9" i="13"/>
  <c r="I8" i="13"/>
  <c r="F8" i="13"/>
  <c r="B8" i="13"/>
  <c r="B9" i="13" s="1"/>
  <c r="V7" i="13"/>
  <c r="U7" i="13"/>
  <c r="T7" i="13"/>
  <c r="S7" i="13"/>
  <c r="R7" i="13"/>
  <c r="I7" i="13"/>
  <c r="F7" i="13"/>
  <c r="B71" i="13" l="1"/>
  <c r="H187" i="13"/>
  <c r="H201" i="13"/>
  <c r="B75" i="13"/>
  <c r="R75" i="13" s="1"/>
  <c r="S90" i="13"/>
  <c r="B111" i="13"/>
  <c r="O111" i="13" s="1"/>
  <c r="H188" i="13"/>
  <c r="T26" i="13"/>
  <c r="B128" i="13"/>
  <c r="Q128" i="13" s="1"/>
  <c r="V181" i="16"/>
  <c r="AA90" i="13"/>
  <c r="K258" i="13"/>
  <c r="K267" i="13" s="1"/>
  <c r="R43" i="13"/>
  <c r="R181" i="16"/>
  <c r="Q157" i="16"/>
  <c r="M157" i="16"/>
  <c r="P157" i="16"/>
  <c r="O157" i="16"/>
  <c r="N157" i="16"/>
  <c r="B182" i="16"/>
  <c r="S182" i="16" s="1"/>
  <c r="S181" i="16"/>
  <c r="T181" i="16"/>
  <c r="Z331" i="16"/>
  <c r="N280" i="16"/>
  <c r="J297" i="16" s="1"/>
  <c r="J331" i="16" s="1"/>
  <c r="V298" i="16"/>
  <c r="P280" i="16"/>
  <c r="L297" i="16" s="1"/>
  <c r="L331" i="16" s="1"/>
  <c r="O19" i="16"/>
  <c r="B20" i="16"/>
  <c r="N19" i="16"/>
  <c r="P19" i="16"/>
  <c r="Q19" i="16"/>
  <c r="M19" i="16"/>
  <c r="Q280" i="16"/>
  <c r="M297" i="16" s="1"/>
  <c r="M331" i="16" s="1"/>
  <c r="Z330" i="16"/>
  <c r="X298" i="16"/>
  <c r="O280" i="16"/>
  <c r="K297" i="16" s="1"/>
  <c r="K331" i="16" s="1"/>
  <c r="U298" i="16"/>
  <c r="Y298" i="16"/>
  <c r="M280" i="16"/>
  <c r="I297" i="16" s="1"/>
  <c r="I331" i="16" s="1"/>
  <c r="W298" i="16"/>
  <c r="N329" i="16"/>
  <c r="P211" i="16"/>
  <c r="O211" i="16"/>
  <c r="Q211" i="16"/>
  <c r="Q220" i="16" s="1"/>
  <c r="M296" i="16" s="1"/>
  <c r="N211" i="16"/>
  <c r="N220" i="16" s="1"/>
  <c r="J296" i="16" s="1"/>
  <c r="M211" i="16"/>
  <c r="Z328" i="16"/>
  <c r="T111" i="16"/>
  <c r="B112" i="16"/>
  <c r="S111" i="16"/>
  <c r="U111" i="16"/>
  <c r="R111" i="16"/>
  <c r="V111" i="16"/>
  <c r="V42" i="16"/>
  <c r="R42" i="16"/>
  <c r="U42" i="16"/>
  <c r="T42" i="16"/>
  <c r="S42" i="16"/>
  <c r="V265" i="15"/>
  <c r="S265" i="15"/>
  <c r="R265" i="15"/>
  <c r="U265" i="15"/>
  <c r="T265" i="15"/>
  <c r="U266" i="15"/>
  <c r="S266" i="15"/>
  <c r="T266" i="15"/>
  <c r="B267" i="15"/>
  <c r="V266" i="15"/>
  <c r="R266" i="15"/>
  <c r="B233" i="15"/>
  <c r="M233" i="15" s="1"/>
  <c r="M232" i="15"/>
  <c r="N232" i="15"/>
  <c r="Q232" i="15"/>
  <c r="B234" i="15"/>
  <c r="M234" i="15" s="1"/>
  <c r="O232" i="15"/>
  <c r="V240" i="15"/>
  <c r="R240" i="15"/>
  <c r="U240" i="15"/>
  <c r="T240" i="15"/>
  <c r="S240" i="15"/>
  <c r="B216" i="15"/>
  <c r="N215" i="15"/>
  <c r="Q215" i="15"/>
  <c r="M215" i="15"/>
  <c r="O215" i="15"/>
  <c r="P215" i="15"/>
  <c r="AA181" i="15"/>
  <c r="W181" i="15"/>
  <c r="S181" i="15"/>
  <c r="X181" i="15"/>
  <c r="Z181" i="15"/>
  <c r="V181" i="15"/>
  <c r="R181" i="15"/>
  <c r="Y181" i="15"/>
  <c r="U181" i="15"/>
  <c r="B182" i="15"/>
  <c r="T181" i="15"/>
  <c r="Y257" i="15"/>
  <c r="U187" i="15"/>
  <c r="V187" i="15"/>
  <c r="B188" i="15"/>
  <c r="B189" i="15" s="1"/>
  <c r="B190" i="15" s="1"/>
  <c r="B191" i="15" s="1"/>
  <c r="R187" i="15"/>
  <c r="V117" i="15"/>
  <c r="R117" i="15"/>
  <c r="T117" i="15"/>
  <c r="B118" i="15"/>
  <c r="S117" i="15"/>
  <c r="U117" i="15"/>
  <c r="X257" i="15"/>
  <c r="R126" i="15"/>
  <c r="W126" i="15"/>
  <c r="AA257" i="15"/>
  <c r="V126" i="15"/>
  <c r="AA126" i="15"/>
  <c r="R257" i="15"/>
  <c r="U257" i="15"/>
  <c r="Y126" i="15"/>
  <c r="Z126" i="15"/>
  <c r="T126" i="15"/>
  <c r="W257" i="15"/>
  <c r="Z257" i="15"/>
  <c r="M150" i="15"/>
  <c r="I312" i="15" s="1"/>
  <c r="I346" i="15" s="1"/>
  <c r="U126" i="15"/>
  <c r="S126" i="15"/>
  <c r="V257" i="15"/>
  <c r="S257" i="15"/>
  <c r="V40" i="15"/>
  <c r="R40" i="15"/>
  <c r="U40" i="15"/>
  <c r="T40" i="15"/>
  <c r="B41" i="15"/>
  <c r="S40" i="15"/>
  <c r="M81" i="15"/>
  <c r="I311" i="15" s="1"/>
  <c r="I345" i="15" s="1"/>
  <c r="P306" i="15"/>
  <c r="Q306" i="15" s="1"/>
  <c r="N307" i="15"/>
  <c r="P305" i="15"/>
  <c r="Q305" i="15" s="1"/>
  <c r="P304" i="15"/>
  <c r="Q304" i="15" s="1"/>
  <c r="L307" i="15"/>
  <c r="Q150" i="15"/>
  <c r="M312" i="15" s="1"/>
  <c r="M346" i="15" s="1"/>
  <c r="P81" i="15"/>
  <c r="L311" i="15" s="1"/>
  <c r="L345" i="15" s="1"/>
  <c r="Z81" i="15"/>
  <c r="X311" i="15" s="1"/>
  <c r="X345" i="15" s="1"/>
  <c r="W81" i="15"/>
  <c r="U311" i="15" s="1"/>
  <c r="U345" i="15" s="1"/>
  <c r="Y81" i="15"/>
  <c r="W311" i="15" s="1"/>
  <c r="W345" i="15" s="1"/>
  <c r="O307" i="15"/>
  <c r="N150" i="15"/>
  <c r="J312" i="15" s="1"/>
  <c r="J346" i="15" s="1"/>
  <c r="O150" i="15"/>
  <c r="K312" i="15" s="1"/>
  <c r="K346" i="15" s="1"/>
  <c r="Q81" i="15"/>
  <c r="M311" i="15" s="1"/>
  <c r="M345" i="15" s="1"/>
  <c r="O81" i="15"/>
  <c r="K311" i="15" s="1"/>
  <c r="K345" i="15" s="1"/>
  <c r="AA81" i="15"/>
  <c r="Y311" i="15" s="1"/>
  <c r="Y345" i="15" s="1"/>
  <c r="X81" i="15"/>
  <c r="V311" i="15" s="1"/>
  <c r="V345" i="15" s="1"/>
  <c r="Q214" i="15"/>
  <c r="P214" i="15"/>
  <c r="O214" i="15"/>
  <c r="M214" i="15"/>
  <c r="N214" i="15"/>
  <c r="P303" i="15"/>
  <c r="M307" i="15"/>
  <c r="P150" i="15"/>
  <c r="L312" i="15" s="1"/>
  <c r="L346" i="15" s="1"/>
  <c r="S291" i="15"/>
  <c r="V291" i="15"/>
  <c r="R291" i="15"/>
  <c r="U291" i="15"/>
  <c r="T291" i="15"/>
  <c r="U94" i="15"/>
  <c r="S94" i="15"/>
  <c r="V94" i="15"/>
  <c r="T94" i="15"/>
  <c r="R94" i="15"/>
  <c r="J74" i="13"/>
  <c r="J117" i="13"/>
  <c r="Y111" i="15"/>
  <c r="U111" i="15"/>
  <c r="AA111" i="15"/>
  <c r="W111" i="15"/>
  <c r="S111" i="15"/>
  <c r="Z111" i="15"/>
  <c r="R111" i="15"/>
  <c r="T111" i="15"/>
  <c r="X111" i="15"/>
  <c r="X150" i="15" s="1"/>
  <c r="V312" i="15" s="1"/>
  <c r="V111" i="15"/>
  <c r="S10" i="15"/>
  <c r="R10" i="15"/>
  <c r="V10" i="15"/>
  <c r="T10" i="15"/>
  <c r="U10" i="15"/>
  <c r="N81" i="15"/>
  <c r="J311" i="15" s="1"/>
  <c r="V70" i="15"/>
  <c r="R70" i="15"/>
  <c r="T70" i="15"/>
  <c r="S70" i="15"/>
  <c r="U70" i="15"/>
  <c r="B200" i="14"/>
  <c r="S200" i="14" s="1"/>
  <c r="U184" i="14"/>
  <c r="L169" i="14"/>
  <c r="B169" i="14"/>
  <c r="H148" i="14"/>
  <c r="B148" i="14"/>
  <c r="J43" i="14"/>
  <c r="J48" i="14"/>
  <c r="H56" i="14"/>
  <c r="P81" i="14"/>
  <c r="B115" i="14"/>
  <c r="J216" i="14"/>
  <c r="L91" i="14"/>
  <c r="J116" i="14"/>
  <c r="H124" i="14"/>
  <c r="L99" i="14"/>
  <c r="H179" i="14"/>
  <c r="L220" i="14"/>
  <c r="B140" i="14"/>
  <c r="R140" i="14" s="1"/>
  <c r="J165" i="14"/>
  <c r="H236" i="14"/>
  <c r="H238" i="14"/>
  <c r="B18" i="14"/>
  <c r="V18" i="14" s="1"/>
  <c r="Y98" i="14"/>
  <c r="J181" i="14"/>
  <c r="J183" i="14"/>
  <c r="J47" i="14"/>
  <c r="J51" i="14"/>
  <c r="H80" i="14"/>
  <c r="T199" i="14"/>
  <c r="J49" i="14"/>
  <c r="L90" i="14"/>
  <c r="J119" i="14"/>
  <c r="H125" i="14"/>
  <c r="J141" i="14"/>
  <c r="L157" i="14"/>
  <c r="L170" i="14"/>
  <c r="Y221" i="14"/>
  <c r="W222" i="14"/>
  <c r="AA221" i="14"/>
  <c r="J9" i="14"/>
  <c r="H69" i="14"/>
  <c r="J72" i="14"/>
  <c r="H109" i="14"/>
  <c r="H146" i="14"/>
  <c r="L223" i="14"/>
  <c r="J7" i="14"/>
  <c r="N13" i="14"/>
  <c r="L27" i="14"/>
  <c r="L34" i="14"/>
  <c r="H68" i="14"/>
  <c r="H70" i="14"/>
  <c r="J117" i="14"/>
  <c r="B141" i="14"/>
  <c r="T141" i="14" s="1"/>
  <c r="L168" i="14"/>
  <c r="J198" i="14"/>
  <c r="J214" i="14"/>
  <c r="J218" i="14"/>
  <c r="S221" i="14"/>
  <c r="N236" i="14"/>
  <c r="U183" i="14"/>
  <c r="J16" i="14"/>
  <c r="J17" i="14"/>
  <c r="J44" i="14"/>
  <c r="H57" i="14"/>
  <c r="J73" i="14"/>
  <c r="J75" i="14"/>
  <c r="L89" i="14"/>
  <c r="J93" i="14"/>
  <c r="L100" i="14"/>
  <c r="H135" i="14"/>
  <c r="H207" i="14"/>
  <c r="P236" i="14"/>
  <c r="J240" i="14"/>
  <c r="J8" i="14"/>
  <c r="H14" i="14"/>
  <c r="T17" i="14"/>
  <c r="L26" i="14"/>
  <c r="L28" i="14"/>
  <c r="S34" i="14"/>
  <c r="L36" i="14"/>
  <c r="H58" i="14"/>
  <c r="B69" i="14"/>
  <c r="M69" i="14" s="1"/>
  <c r="H81" i="14"/>
  <c r="V94" i="14"/>
  <c r="L97" i="14"/>
  <c r="H111" i="14"/>
  <c r="S139" i="14"/>
  <c r="H147" i="14"/>
  <c r="L158" i="14"/>
  <c r="H176" i="14"/>
  <c r="J184" i="14"/>
  <c r="H205" i="14"/>
  <c r="H206" i="14"/>
  <c r="J217" i="14"/>
  <c r="K254" i="14"/>
  <c r="K263" i="14" s="1"/>
  <c r="W221" i="14"/>
  <c r="J227" i="14"/>
  <c r="J228" i="14"/>
  <c r="B237" i="14"/>
  <c r="M237" i="14" s="1"/>
  <c r="H12" i="14"/>
  <c r="H13" i="14"/>
  <c r="U17" i="14"/>
  <c r="AA34" i="14"/>
  <c r="B57" i="14"/>
  <c r="M57" i="14" s="1"/>
  <c r="U139" i="14"/>
  <c r="B178" i="14"/>
  <c r="P178" i="14" s="1"/>
  <c r="H194" i="14"/>
  <c r="H196" i="14"/>
  <c r="L221" i="14"/>
  <c r="B229" i="14"/>
  <c r="S229" i="14" s="1"/>
  <c r="H237" i="14"/>
  <c r="L35" i="14"/>
  <c r="J18" i="14"/>
  <c r="K63" i="14"/>
  <c r="K260" i="14" s="1"/>
  <c r="L33" i="14"/>
  <c r="W34" i="14"/>
  <c r="T44" i="14"/>
  <c r="J45" i="14"/>
  <c r="J46" i="14"/>
  <c r="J50" i="14"/>
  <c r="R73" i="14"/>
  <c r="B82" i="14"/>
  <c r="P82" i="14" s="1"/>
  <c r="J94" i="14"/>
  <c r="S98" i="14"/>
  <c r="AA98" i="14"/>
  <c r="J114" i="14"/>
  <c r="H123" i="14"/>
  <c r="Q124" i="14"/>
  <c r="H134" i="14"/>
  <c r="O147" i="14"/>
  <c r="S161" i="14"/>
  <c r="J162" i="14"/>
  <c r="L167" i="14"/>
  <c r="W168" i="14"/>
  <c r="N177" i="14"/>
  <c r="T183" i="14"/>
  <c r="H193" i="14"/>
  <c r="H195" i="14"/>
  <c r="U199" i="14"/>
  <c r="J215" i="14"/>
  <c r="L224" i="14"/>
  <c r="H235" i="14"/>
  <c r="J243" i="14"/>
  <c r="S44" i="14"/>
  <c r="X89" i="14"/>
  <c r="V114" i="14"/>
  <c r="V168" i="14"/>
  <c r="G63" i="14"/>
  <c r="I260" i="14" s="1"/>
  <c r="U44" i="14"/>
  <c r="N56" i="14"/>
  <c r="N68" i="14"/>
  <c r="N81" i="14"/>
  <c r="U98" i="14"/>
  <c r="O109" i="14"/>
  <c r="G189" i="14"/>
  <c r="I262" i="14" s="1"/>
  <c r="P147" i="14"/>
  <c r="U157" i="14"/>
  <c r="U161" i="14"/>
  <c r="AA168" i="14"/>
  <c r="O177" i="14"/>
  <c r="S228" i="14"/>
  <c r="J229" i="14"/>
  <c r="J241" i="14"/>
  <c r="I63" i="14"/>
  <c r="J260" i="14" s="1"/>
  <c r="J10" i="14"/>
  <c r="B14" i="14"/>
  <c r="P14" i="14" s="1"/>
  <c r="S17" i="14"/>
  <c r="B45" i="14"/>
  <c r="R45" i="14" s="1"/>
  <c r="P56" i="14"/>
  <c r="P68" i="14"/>
  <c r="J74" i="14"/>
  <c r="O81" i="14"/>
  <c r="V89" i="14"/>
  <c r="J95" i="14"/>
  <c r="L98" i="14"/>
  <c r="W98" i="14"/>
  <c r="H108" i="14"/>
  <c r="Q109" i="14"/>
  <c r="S114" i="14"/>
  <c r="H136" i="14"/>
  <c r="T139" i="14"/>
  <c r="J140" i="14"/>
  <c r="H149" i="14"/>
  <c r="L156" i="14"/>
  <c r="Y157" i="14"/>
  <c r="J161" i="14"/>
  <c r="V161" i="14"/>
  <c r="J163" i="14"/>
  <c r="R168" i="14"/>
  <c r="H177" i="14"/>
  <c r="P177" i="14"/>
  <c r="J199" i="14"/>
  <c r="U221" i="14"/>
  <c r="L222" i="14"/>
  <c r="U228" i="14"/>
  <c r="O236" i="14"/>
  <c r="T241" i="14"/>
  <c r="R8" i="14"/>
  <c r="R26" i="14"/>
  <c r="V26" i="14"/>
  <c r="Z26" i="14"/>
  <c r="S8" i="14"/>
  <c r="B9" i="14"/>
  <c r="O13" i="14"/>
  <c r="R17" i="14"/>
  <c r="L25" i="14"/>
  <c r="S26" i="14"/>
  <c r="W26" i="14"/>
  <c r="AA26" i="14"/>
  <c r="T34" i="14"/>
  <c r="X34" i="14"/>
  <c r="B35" i="14"/>
  <c r="R44" i="14"/>
  <c r="H67" i="14"/>
  <c r="B74" i="14"/>
  <c r="S73" i="14"/>
  <c r="U73" i="14"/>
  <c r="T73" i="14"/>
  <c r="H82" i="14"/>
  <c r="R89" i="14"/>
  <c r="P111" i="14"/>
  <c r="Q111" i="14"/>
  <c r="O111" i="14"/>
  <c r="N111" i="14"/>
  <c r="V8" i="14"/>
  <c r="T8" i="14"/>
  <c r="P13" i="14"/>
  <c r="T26" i="14"/>
  <c r="X26" i="14"/>
  <c r="B27" i="14"/>
  <c r="U34" i="14"/>
  <c r="Y34" i="14"/>
  <c r="H55" i="14"/>
  <c r="G129" i="14"/>
  <c r="I261" i="14" s="1"/>
  <c r="I129" i="14"/>
  <c r="J261" i="14" s="1"/>
  <c r="Y89" i="14"/>
  <c r="U89" i="14"/>
  <c r="AA89" i="14"/>
  <c r="W89" i="14"/>
  <c r="S89" i="14"/>
  <c r="T89" i="14"/>
  <c r="B90" i="14"/>
  <c r="B91" i="14" s="1"/>
  <c r="U94" i="14"/>
  <c r="B95" i="14"/>
  <c r="S94" i="14"/>
  <c r="T94" i="14"/>
  <c r="J50" i="13"/>
  <c r="M13" i="14"/>
  <c r="U26" i="14"/>
  <c r="R34" i="14"/>
  <c r="V34" i="14"/>
  <c r="K129" i="14"/>
  <c r="K261" i="14" s="1"/>
  <c r="L88" i="14"/>
  <c r="H110" i="14"/>
  <c r="O56" i="14"/>
  <c r="B58" i="14"/>
  <c r="O68" i="14"/>
  <c r="B70" i="14"/>
  <c r="M81" i="14"/>
  <c r="T98" i="14"/>
  <c r="X98" i="14"/>
  <c r="B99" i="14"/>
  <c r="P109" i="14"/>
  <c r="J113" i="14"/>
  <c r="U114" i="14"/>
  <c r="J118" i="14"/>
  <c r="O124" i="14"/>
  <c r="B125" i="14"/>
  <c r="N124" i="14"/>
  <c r="M124" i="14"/>
  <c r="Q149" i="14"/>
  <c r="M149" i="14"/>
  <c r="P149" i="14"/>
  <c r="O149" i="14"/>
  <c r="U200" i="14"/>
  <c r="P134" i="14"/>
  <c r="B136" i="14"/>
  <c r="O134" i="14"/>
  <c r="B135" i="14"/>
  <c r="N134" i="14"/>
  <c r="Q134" i="14"/>
  <c r="U215" i="14"/>
  <c r="B216" i="14"/>
  <c r="S215" i="14"/>
  <c r="V215" i="14"/>
  <c r="R215" i="14"/>
  <c r="M56" i="14"/>
  <c r="M68" i="14"/>
  <c r="R98" i="14"/>
  <c r="V98" i="14"/>
  <c r="B110" i="14"/>
  <c r="N109" i="14"/>
  <c r="M109" i="14"/>
  <c r="R114" i="14"/>
  <c r="J115" i="14"/>
  <c r="H133" i="14"/>
  <c r="I189" i="14"/>
  <c r="J262" i="14" s="1"/>
  <c r="J138" i="14"/>
  <c r="J139" i="14"/>
  <c r="R157" i="14"/>
  <c r="V157" i="14"/>
  <c r="Z157" i="14"/>
  <c r="J160" i="14"/>
  <c r="AA170" i="14"/>
  <c r="W170" i="14"/>
  <c r="S170" i="14"/>
  <c r="R170" i="14"/>
  <c r="X170" i="14"/>
  <c r="K189" i="14"/>
  <c r="K262" i="14" s="1"/>
  <c r="B196" i="14"/>
  <c r="O194" i="14"/>
  <c r="B195" i="14"/>
  <c r="N194" i="14"/>
  <c r="M194" i="14"/>
  <c r="O206" i="14"/>
  <c r="B207" i="14"/>
  <c r="N206" i="14"/>
  <c r="M206" i="14"/>
  <c r="M147" i="14"/>
  <c r="Q147" i="14"/>
  <c r="S157" i="14"/>
  <c r="W157" i="14"/>
  <c r="AA157" i="14"/>
  <c r="Y168" i="14"/>
  <c r="U168" i="14"/>
  <c r="S168" i="14"/>
  <c r="X168" i="14"/>
  <c r="T170" i="14"/>
  <c r="Y170" i="14"/>
  <c r="T184" i="14"/>
  <c r="P194" i="14"/>
  <c r="J200" i="14"/>
  <c r="P206" i="14"/>
  <c r="Z222" i="14"/>
  <c r="V222" i="14"/>
  <c r="R222" i="14"/>
  <c r="Y222" i="14"/>
  <c r="U222" i="14"/>
  <c r="X222" i="14"/>
  <c r="T222" i="14"/>
  <c r="S222" i="14"/>
  <c r="R139" i="14"/>
  <c r="N147" i="14"/>
  <c r="T157" i="14"/>
  <c r="X157" i="14"/>
  <c r="R161" i="14"/>
  <c r="B162" i="14"/>
  <c r="J164" i="14"/>
  <c r="T168" i="14"/>
  <c r="Z168" i="14"/>
  <c r="U170" i="14"/>
  <c r="Z170" i="14"/>
  <c r="H178" i="14"/>
  <c r="I263" i="14"/>
  <c r="Q194" i="14"/>
  <c r="Q206" i="14"/>
  <c r="R183" i="14"/>
  <c r="V183" i="14"/>
  <c r="R199" i="14"/>
  <c r="V199" i="14"/>
  <c r="M177" i="14"/>
  <c r="S183" i="14"/>
  <c r="I254" i="14"/>
  <c r="J263" i="14" s="1"/>
  <c r="S199" i="14"/>
  <c r="V243" i="14"/>
  <c r="R243" i="14"/>
  <c r="U243" i="14"/>
  <c r="T243" i="14"/>
  <c r="R221" i="14"/>
  <c r="V221" i="14"/>
  <c r="Z221" i="14"/>
  <c r="R228" i="14"/>
  <c r="V228" i="14"/>
  <c r="B238" i="14"/>
  <c r="U241" i="14"/>
  <c r="R241" i="14"/>
  <c r="V241" i="14"/>
  <c r="T221" i="14"/>
  <c r="X221" i="14"/>
  <c r="M236" i="14"/>
  <c r="S241" i="14"/>
  <c r="J94" i="13"/>
  <c r="L159" i="13"/>
  <c r="L161" i="13"/>
  <c r="J165" i="13"/>
  <c r="J240" i="13"/>
  <c r="J93" i="13"/>
  <c r="H137" i="13"/>
  <c r="H150" i="13"/>
  <c r="H202" i="13"/>
  <c r="L26" i="13"/>
  <c r="J44" i="13"/>
  <c r="J46" i="13"/>
  <c r="H111" i="13"/>
  <c r="J142" i="13"/>
  <c r="J251" i="13"/>
  <c r="J241" i="13"/>
  <c r="H13" i="13"/>
  <c r="L34" i="13"/>
  <c r="J42" i="13"/>
  <c r="H69" i="13"/>
  <c r="L101" i="13"/>
  <c r="L174" i="13"/>
  <c r="J183" i="13"/>
  <c r="J191" i="13"/>
  <c r="J244" i="13"/>
  <c r="H249" i="13"/>
  <c r="H216" i="13"/>
  <c r="U115" i="13"/>
  <c r="B232" i="13"/>
  <c r="U232" i="13" s="1"/>
  <c r="L33" i="13"/>
  <c r="L35" i="13"/>
  <c r="J51" i="13"/>
  <c r="U90" i="13"/>
  <c r="B91" i="13"/>
  <c r="V91" i="13" s="1"/>
  <c r="L100" i="13"/>
  <c r="L102" i="13"/>
  <c r="H136" i="13"/>
  <c r="L175" i="13"/>
  <c r="J192" i="13"/>
  <c r="S208" i="13"/>
  <c r="U225" i="13"/>
  <c r="J231" i="13"/>
  <c r="H246" i="13"/>
  <c r="T252" i="13"/>
  <c r="Y26" i="13"/>
  <c r="J7" i="13"/>
  <c r="S17" i="13"/>
  <c r="B27" i="13"/>
  <c r="Z27" i="13" s="1"/>
  <c r="M57" i="13"/>
  <c r="J75" i="13"/>
  <c r="W90" i="13"/>
  <c r="J95" i="13"/>
  <c r="J114" i="13"/>
  <c r="J122" i="13"/>
  <c r="P137" i="13"/>
  <c r="L160" i="13"/>
  <c r="J164" i="13"/>
  <c r="J170" i="13"/>
  <c r="Q188" i="13"/>
  <c r="B193" i="13"/>
  <c r="R193" i="13" s="1"/>
  <c r="U208" i="13"/>
  <c r="J210" i="13"/>
  <c r="L224" i="13"/>
  <c r="AA225" i="13"/>
  <c r="T8" i="13"/>
  <c r="X90" i="13"/>
  <c r="S115" i="13"/>
  <c r="J121" i="13"/>
  <c r="H126" i="13"/>
  <c r="N150" i="13"/>
  <c r="H189" i="13"/>
  <c r="H205" i="13"/>
  <c r="H215" i="13"/>
  <c r="L226" i="13"/>
  <c r="L228" i="13"/>
  <c r="U231" i="13"/>
  <c r="Y174" i="13"/>
  <c r="O202" i="13"/>
  <c r="P216" i="13"/>
  <c r="O247" i="13"/>
  <c r="J9" i="13"/>
  <c r="T17" i="13"/>
  <c r="J18" i="13"/>
  <c r="J45" i="13"/>
  <c r="J47" i="13"/>
  <c r="J49" i="13"/>
  <c r="H58" i="13"/>
  <c r="H71" i="13"/>
  <c r="J76" i="13"/>
  <c r="H83" i="13"/>
  <c r="L90" i="13"/>
  <c r="U94" i="13"/>
  <c r="R100" i="13"/>
  <c r="M110" i="13"/>
  <c r="B112" i="13"/>
  <c r="M112" i="13" s="1"/>
  <c r="T115" i="13"/>
  <c r="J116" i="13"/>
  <c r="H128" i="13"/>
  <c r="J144" i="13"/>
  <c r="B151" i="13"/>
  <c r="N151" i="13" s="1"/>
  <c r="U159" i="13"/>
  <c r="AA159" i="13"/>
  <c r="J166" i="13"/>
  <c r="J168" i="13"/>
  <c r="S192" i="13"/>
  <c r="P202" i="13"/>
  <c r="H204" i="13"/>
  <c r="T208" i="13"/>
  <c r="J209" i="13"/>
  <c r="H217" i="13"/>
  <c r="T241" i="13"/>
  <c r="J242" i="13"/>
  <c r="L225" i="13"/>
  <c r="W225" i="13"/>
  <c r="B226" i="13"/>
  <c r="X226" i="13" s="1"/>
  <c r="L227" i="13"/>
  <c r="J230" i="13"/>
  <c r="H247" i="13"/>
  <c r="P247" i="13"/>
  <c r="J253" i="13"/>
  <c r="T159" i="13"/>
  <c r="Y159" i="13"/>
  <c r="B204" i="13"/>
  <c r="P204" i="13" s="1"/>
  <c r="J8" i="13"/>
  <c r="H14" i="13"/>
  <c r="U17" i="13"/>
  <c r="U26" i="13"/>
  <c r="S74" i="13"/>
  <c r="B95" i="13"/>
  <c r="U95" i="13" s="1"/>
  <c r="O110" i="13"/>
  <c r="W159" i="13"/>
  <c r="B160" i="13"/>
  <c r="B161" i="13" s="1"/>
  <c r="T192" i="13"/>
  <c r="U241" i="13"/>
  <c r="S225" i="13"/>
  <c r="X225" i="13"/>
  <c r="B248" i="13"/>
  <c r="M248" i="13" s="1"/>
  <c r="T94" i="13"/>
  <c r="P111" i="13"/>
  <c r="U8" i="13"/>
  <c r="J10" i="13"/>
  <c r="P13" i="13"/>
  <c r="J16" i="13"/>
  <c r="J17" i="13"/>
  <c r="B18" i="13"/>
  <c r="V18" i="13" s="1"/>
  <c r="X26" i="13"/>
  <c r="L27" i="13"/>
  <c r="L32" i="13"/>
  <c r="J43" i="13"/>
  <c r="J48" i="13"/>
  <c r="J52" i="13"/>
  <c r="H57" i="13"/>
  <c r="H68" i="13"/>
  <c r="H70" i="13"/>
  <c r="U74" i="13"/>
  <c r="H81" i="13"/>
  <c r="L89" i="13"/>
  <c r="T90" i="13"/>
  <c r="Y90" i="13"/>
  <c r="S94" i="13"/>
  <c r="L99" i="13"/>
  <c r="H109" i="13"/>
  <c r="H110" i="13"/>
  <c r="Q110" i="13"/>
  <c r="H112" i="13"/>
  <c r="J115" i="13"/>
  <c r="B116" i="13"/>
  <c r="S116" i="13" s="1"/>
  <c r="J118" i="13"/>
  <c r="J120" i="13"/>
  <c r="O137" i="13"/>
  <c r="B139" i="13"/>
  <c r="O139" i="13" s="1"/>
  <c r="J143" i="13"/>
  <c r="H151" i="13"/>
  <c r="S159" i="13"/>
  <c r="X159" i="13"/>
  <c r="J169" i="13"/>
  <c r="J171" i="13"/>
  <c r="J184" i="13"/>
  <c r="U192" i="13"/>
  <c r="V193" i="13"/>
  <c r="B209" i="13"/>
  <c r="U209" i="13" s="1"/>
  <c r="O216" i="13"/>
  <c r="T225" i="13"/>
  <c r="Y225" i="13"/>
  <c r="S231" i="13"/>
  <c r="J232" i="13"/>
  <c r="N247" i="13"/>
  <c r="H248" i="13"/>
  <c r="J252" i="13"/>
  <c r="K197" i="13"/>
  <c r="K266" i="13" s="1"/>
  <c r="L158" i="13"/>
  <c r="H139" i="13"/>
  <c r="H138" i="13"/>
  <c r="N127" i="13"/>
  <c r="O127" i="13"/>
  <c r="P127" i="13"/>
  <c r="N128" i="13"/>
  <c r="L91" i="13"/>
  <c r="K132" i="13"/>
  <c r="K265" i="13" s="1"/>
  <c r="O82" i="13"/>
  <c r="H59" i="13"/>
  <c r="V9" i="13"/>
  <c r="R9" i="13"/>
  <c r="U9" i="13"/>
  <c r="T9" i="13"/>
  <c r="B10" i="13"/>
  <c r="S9" i="13"/>
  <c r="Q13" i="13"/>
  <c r="V33" i="13"/>
  <c r="N71" i="13"/>
  <c r="P71" i="13"/>
  <c r="O71" i="13"/>
  <c r="R8" i="13"/>
  <c r="N13" i="13"/>
  <c r="K64" i="13"/>
  <c r="K264" i="13" s="1"/>
  <c r="R26" i="13"/>
  <c r="V26" i="13"/>
  <c r="Z26" i="13"/>
  <c r="S33" i="13"/>
  <c r="W33" i="13"/>
  <c r="AA33" i="13"/>
  <c r="N59" i="13"/>
  <c r="P59" i="13"/>
  <c r="O59" i="13"/>
  <c r="P69" i="13"/>
  <c r="B70" i="13"/>
  <c r="N69" i="13"/>
  <c r="O69" i="13"/>
  <c r="Q71" i="13"/>
  <c r="M13" i="13"/>
  <c r="W27" i="13"/>
  <c r="R33" i="13"/>
  <c r="Z33" i="13"/>
  <c r="V8" i="13"/>
  <c r="G64" i="13"/>
  <c r="I264" i="13" s="1"/>
  <c r="B14" i="13"/>
  <c r="I64" i="13"/>
  <c r="J264" i="13" s="1"/>
  <c r="S8" i="13"/>
  <c r="R17" i="13"/>
  <c r="L25" i="13"/>
  <c r="S26" i="13"/>
  <c r="W26" i="13"/>
  <c r="T33" i="13"/>
  <c r="X33" i="13"/>
  <c r="B34" i="13"/>
  <c r="P57" i="13"/>
  <c r="B58" i="13"/>
  <c r="N57" i="13"/>
  <c r="O57" i="13"/>
  <c r="Q59" i="13"/>
  <c r="G132" i="13"/>
  <c r="I265" i="13" s="1"/>
  <c r="Q69" i="13"/>
  <c r="Q83" i="13"/>
  <c r="M83" i="13"/>
  <c r="P83" i="13"/>
  <c r="O83" i="13"/>
  <c r="Y100" i="13"/>
  <c r="U100" i="13"/>
  <c r="B101" i="13"/>
  <c r="X100" i="13"/>
  <c r="T100" i="13"/>
  <c r="AA100" i="13"/>
  <c r="W100" i="13"/>
  <c r="S100" i="13"/>
  <c r="V100" i="13"/>
  <c r="Q203" i="13"/>
  <c r="M203" i="13"/>
  <c r="P203" i="13"/>
  <c r="O203" i="13"/>
  <c r="B205" i="13"/>
  <c r="N203" i="13"/>
  <c r="U33" i="13"/>
  <c r="B44" i="13"/>
  <c r="S43" i="13"/>
  <c r="U43" i="13"/>
  <c r="T43" i="13"/>
  <c r="Q57" i="13"/>
  <c r="M71" i="13"/>
  <c r="I132" i="13"/>
  <c r="J265" i="13" s="1"/>
  <c r="J73" i="13"/>
  <c r="H82" i="13"/>
  <c r="N138" i="13"/>
  <c r="Q138" i="13"/>
  <c r="M138" i="13"/>
  <c r="P138" i="13"/>
  <c r="O138" i="13"/>
  <c r="U142" i="13"/>
  <c r="B144" i="13"/>
  <c r="T142" i="13"/>
  <c r="B143" i="13"/>
  <c r="S142" i="13"/>
  <c r="V142" i="13"/>
  <c r="R142" i="13"/>
  <c r="T74" i="13"/>
  <c r="P82" i="13"/>
  <c r="R90" i="13"/>
  <c r="V90" i="13"/>
  <c r="R94" i="13"/>
  <c r="Q111" i="13"/>
  <c r="H127" i="13"/>
  <c r="G197" i="13"/>
  <c r="I266" i="13" s="1"/>
  <c r="H149" i="13"/>
  <c r="W160" i="13"/>
  <c r="J163" i="13"/>
  <c r="J167" i="13"/>
  <c r="M82" i="13"/>
  <c r="Q82" i="13"/>
  <c r="M111" i="13"/>
  <c r="T183" i="13"/>
  <c r="B184" i="13"/>
  <c r="S183" i="13"/>
  <c r="V183" i="13"/>
  <c r="U183" i="13"/>
  <c r="R183" i="13"/>
  <c r="R74" i="13"/>
  <c r="N82" i="13"/>
  <c r="N110" i="13"/>
  <c r="N111" i="13"/>
  <c r="J119" i="13"/>
  <c r="U164" i="13"/>
  <c r="T164" i="13"/>
  <c r="B165" i="13"/>
  <c r="S164" i="13"/>
  <c r="R164" i="13"/>
  <c r="O128" i="13"/>
  <c r="M137" i="13"/>
  <c r="Q137" i="13"/>
  <c r="I197" i="13"/>
  <c r="J266" i="13" s="1"/>
  <c r="O150" i="13"/>
  <c r="B175" i="13"/>
  <c r="X174" i="13"/>
  <c r="T174" i="13"/>
  <c r="AA174" i="13"/>
  <c r="W174" i="13"/>
  <c r="S174" i="13"/>
  <c r="R174" i="13"/>
  <c r="Z174" i="13"/>
  <c r="J185" i="13"/>
  <c r="B189" i="13"/>
  <c r="J193" i="13"/>
  <c r="G258" i="13"/>
  <c r="I267" i="13" s="1"/>
  <c r="I258" i="13"/>
  <c r="J267" i="13" s="1"/>
  <c r="R115" i="13"/>
  <c r="M127" i="13"/>
  <c r="P128" i="13"/>
  <c r="N137" i="13"/>
  <c r="J141" i="13"/>
  <c r="P150" i="13"/>
  <c r="R159" i="13"/>
  <c r="V159" i="13"/>
  <c r="L173" i="13"/>
  <c r="U174" i="13"/>
  <c r="J182" i="13"/>
  <c r="H203" i="13"/>
  <c r="J207" i="13"/>
  <c r="J208" i="13"/>
  <c r="M128" i="13"/>
  <c r="M150" i="13"/>
  <c r="P188" i="13"/>
  <c r="O188" i="13"/>
  <c r="N188" i="13"/>
  <c r="U193" i="13"/>
  <c r="T193" i="13"/>
  <c r="S193" i="13"/>
  <c r="P217" i="13"/>
  <c r="M217" i="13"/>
  <c r="Q217" i="13"/>
  <c r="N217" i="13"/>
  <c r="M202" i="13"/>
  <c r="Q202" i="13"/>
  <c r="M216" i="13"/>
  <c r="Q216" i="13"/>
  <c r="R192" i="13"/>
  <c r="N202" i="13"/>
  <c r="R208" i="13"/>
  <c r="N216" i="13"/>
  <c r="B242" i="13"/>
  <c r="S241" i="13"/>
  <c r="R241" i="13"/>
  <c r="J243" i="13"/>
  <c r="V253" i="13"/>
  <c r="R253" i="13"/>
  <c r="U253" i="13"/>
  <c r="T253" i="13"/>
  <c r="R225" i="13"/>
  <c r="V225" i="13"/>
  <c r="R231" i="13"/>
  <c r="V231" i="13"/>
  <c r="B249" i="13"/>
  <c r="U252" i="13"/>
  <c r="R252" i="13"/>
  <c r="V252" i="13"/>
  <c r="M247" i="13"/>
  <c r="S252" i="13"/>
  <c r="AA33" i="7"/>
  <c r="Z33" i="7"/>
  <c r="Y33" i="7"/>
  <c r="X33" i="7"/>
  <c r="W33" i="7"/>
  <c r="AA101" i="7"/>
  <c r="Z101" i="7"/>
  <c r="Y101" i="7"/>
  <c r="X101" i="7"/>
  <c r="W101" i="7"/>
  <c r="AA235" i="7"/>
  <c r="Z235" i="7"/>
  <c r="Y235" i="7"/>
  <c r="X235" i="7"/>
  <c r="W235" i="7"/>
  <c r="AA177" i="7"/>
  <c r="Z177" i="7"/>
  <c r="Y177" i="7"/>
  <c r="X177" i="7"/>
  <c r="W177" i="7"/>
  <c r="I257" i="7"/>
  <c r="F257" i="7"/>
  <c r="I256" i="7"/>
  <c r="F256" i="7"/>
  <c r="B256" i="7"/>
  <c r="B257" i="7" s="1"/>
  <c r="V255" i="7"/>
  <c r="U255" i="7"/>
  <c r="T255" i="7"/>
  <c r="S255" i="7"/>
  <c r="R255" i="7"/>
  <c r="I255" i="7"/>
  <c r="F255" i="7"/>
  <c r="G253" i="7"/>
  <c r="F253" i="7"/>
  <c r="G252" i="7"/>
  <c r="F252" i="7"/>
  <c r="G251" i="7"/>
  <c r="F251" i="7"/>
  <c r="B251" i="7"/>
  <c r="Q251" i="7" s="1"/>
  <c r="Q250" i="7"/>
  <c r="P250" i="7"/>
  <c r="O250" i="7"/>
  <c r="N250" i="7"/>
  <c r="M250" i="7"/>
  <c r="G250" i="7"/>
  <c r="F250" i="7"/>
  <c r="R95" i="13" l="1"/>
  <c r="T116" i="13"/>
  <c r="M139" i="13"/>
  <c r="U116" i="13"/>
  <c r="V116" i="13"/>
  <c r="O112" i="13"/>
  <c r="U75" i="13"/>
  <c r="B227" i="13"/>
  <c r="Z227" i="13" s="1"/>
  <c r="V75" i="13"/>
  <c r="T75" i="13"/>
  <c r="T209" i="13"/>
  <c r="S75" i="13"/>
  <c r="S209" i="13"/>
  <c r="B76" i="13"/>
  <c r="R76" i="13" s="1"/>
  <c r="N204" i="13"/>
  <c r="O151" i="13"/>
  <c r="U91" i="13"/>
  <c r="O204" i="13"/>
  <c r="R232" i="13"/>
  <c r="R91" i="13"/>
  <c r="N248" i="13"/>
  <c r="V226" i="13"/>
  <c r="R226" i="13"/>
  <c r="Q248" i="13"/>
  <c r="M220" i="16"/>
  <c r="I296" i="16" s="1"/>
  <c r="I330" i="16" s="1"/>
  <c r="Q112" i="13"/>
  <c r="X91" i="13"/>
  <c r="Y91" i="13"/>
  <c r="O248" i="13"/>
  <c r="P139" i="13"/>
  <c r="T91" i="13"/>
  <c r="B117" i="13"/>
  <c r="S117" i="13" s="1"/>
  <c r="U18" i="13"/>
  <c r="V232" i="13"/>
  <c r="P248" i="13"/>
  <c r="V95" i="13"/>
  <c r="S18" i="13"/>
  <c r="R116" i="13"/>
  <c r="P220" i="16"/>
  <c r="L296" i="16" s="1"/>
  <c r="L330" i="16" s="1"/>
  <c r="O220" i="16"/>
  <c r="K296" i="16" s="1"/>
  <c r="K330" i="16" s="1"/>
  <c r="B183" i="16"/>
  <c r="R182" i="16"/>
  <c r="U182" i="16"/>
  <c r="V182" i="16"/>
  <c r="T182" i="16"/>
  <c r="N20" i="16"/>
  <c r="Q20" i="16"/>
  <c r="M20" i="16"/>
  <c r="O20" i="16"/>
  <c r="P20" i="16"/>
  <c r="N331" i="16"/>
  <c r="M330" i="16"/>
  <c r="B113" i="16"/>
  <c r="S112" i="16"/>
  <c r="V112" i="16"/>
  <c r="R112" i="16"/>
  <c r="U112" i="16"/>
  <c r="T112" i="16"/>
  <c r="J330" i="16"/>
  <c r="N233" i="15"/>
  <c r="N234" i="15"/>
  <c r="O234" i="15"/>
  <c r="Q233" i="15"/>
  <c r="Q234" i="15"/>
  <c r="O233" i="15"/>
  <c r="P234" i="15"/>
  <c r="P233" i="15"/>
  <c r="T267" i="15"/>
  <c r="V267" i="15"/>
  <c r="R267" i="15"/>
  <c r="B268" i="15"/>
  <c r="S267" i="15"/>
  <c r="U267" i="15"/>
  <c r="M297" i="15"/>
  <c r="I314" i="15" s="1"/>
  <c r="I348" i="15" s="1"/>
  <c r="Q216" i="15"/>
  <c r="Q225" i="15" s="1"/>
  <c r="M313" i="15" s="1"/>
  <c r="M216" i="15"/>
  <c r="M225" i="15" s="1"/>
  <c r="I313" i="15" s="1"/>
  <c r="I347" i="15" s="1"/>
  <c r="P216" i="15"/>
  <c r="P225" i="15" s="1"/>
  <c r="L313" i="15" s="1"/>
  <c r="N216" i="15"/>
  <c r="N225" i="15" s="1"/>
  <c r="J313" i="15" s="1"/>
  <c r="O216" i="15"/>
  <c r="O225" i="15" s="1"/>
  <c r="K313" i="15" s="1"/>
  <c r="S188" i="15"/>
  <c r="Y182" i="15"/>
  <c r="Y225" i="15" s="1"/>
  <c r="W313" i="15" s="1"/>
  <c r="W347" i="15" s="1"/>
  <c r="U182" i="15"/>
  <c r="Z182" i="15"/>
  <c r="Z225" i="15" s="1"/>
  <c r="X313" i="15" s="1"/>
  <c r="X347" i="15" s="1"/>
  <c r="X182" i="15"/>
  <c r="X225" i="15" s="1"/>
  <c r="V313" i="15" s="1"/>
  <c r="V347" i="15" s="1"/>
  <c r="T182" i="15"/>
  <c r="AA182" i="15"/>
  <c r="AA225" i="15" s="1"/>
  <c r="Y313" i="15" s="1"/>
  <c r="Y347" i="15" s="1"/>
  <c r="W182" i="15"/>
  <c r="W225" i="15" s="1"/>
  <c r="U313" i="15" s="1"/>
  <c r="U347" i="15" s="1"/>
  <c r="S182" i="15"/>
  <c r="V182" i="15"/>
  <c r="R182" i="15"/>
  <c r="V190" i="15"/>
  <c r="R190" i="15"/>
  <c r="U190" i="15"/>
  <c r="T190" i="15"/>
  <c r="S190" i="15"/>
  <c r="Y150" i="15"/>
  <c r="W312" i="15" s="1"/>
  <c r="W346" i="15" s="1"/>
  <c r="U188" i="15"/>
  <c r="R188" i="15"/>
  <c r="Z150" i="15"/>
  <c r="X312" i="15" s="1"/>
  <c r="X346" i="15" s="1"/>
  <c r="V189" i="15"/>
  <c r="T189" i="15"/>
  <c r="U189" i="15"/>
  <c r="R189" i="15"/>
  <c r="U118" i="15"/>
  <c r="B119" i="15"/>
  <c r="S118" i="15"/>
  <c r="V118" i="15"/>
  <c r="R118" i="15"/>
  <c r="T118" i="15"/>
  <c r="S189" i="15"/>
  <c r="V188" i="15"/>
  <c r="T188" i="15"/>
  <c r="W150" i="15"/>
  <c r="U312" i="15" s="1"/>
  <c r="U346" i="15" s="1"/>
  <c r="AA150" i="15"/>
  <c r="Y312" i="15" s="1"/>
  <c r="Y346" i="15" s="1"/>
  <c r="U41" i="15"/>
  <c r="T41" i="15"/>
  <c r="B42" i="15"/>
  <c r="S41" i="15"/>
  <c r="V41" i="15"/>
  <c r="R41" i="15"/>
  <c r="N346" i="15"/>
  <c r="V346" i="15"/>
  <c r="J345" i="15"/>
  <c r="N345" i="15" s="1"/>
  <c r="Z345" i="15"/>
  <c r="P307" i="15"/>
  <c r="Q307" i="15" s="1"/>
  <c r="Q303" i="15"/>
  <c r="S243" i="14"/>
  <c r="V242" i="14"/>
  <c r="U242" i="14"/>
  <c r="T242" i="14"/>
  <c r="S242" i="14"/>
  <c r="R242" i="14"/>
  <c r="R184" i="14"/>
  <c r="V184" i="14"/>
  <c r="V200" i="14"/>
  <c r="R200" i="14"/>
  <c r="T200" i="14"/>
  <c r="S184" i="14"/>
  <c r="AA169" i="14"/>
  <c r="W169" i="14"/>
  <c r="S169" i="14"/>
  <c r="Z169" i="14"/>
  <c r="V169" i="14"/>
  <c r="R169" i="14"/>
  <c r="T169" i="14"/>
  <c r="Y169" i="14"/>
  <c r="U169" i="14"/>
  <c r="X169" i="14"/>
  <c r="T18" i="14"/>
  <c r="T140" i="14"/>
  <c r="U18" i="14"/>
  <c r="R18" i="14"/>
  <c r="S18" i="14"/>
  <c r="U140" i="14"/>
  <c r="N69" i="14"/>
  <c r="V140" i="14"/>
  <c r="S140" i="14"/>
  <c r="N57" i="14"/>
  <c r="Q148" i="14"/>
  <c r="M148" i="14"/>
  <c r="P148" i="14"/>
  <c r="O148" i="14"/>
  <c r="N148" i="14"/>
  <c r="V141" i="14"/>
  <c r="U141" i="14"/>
  <c r="P57" i="14"/>
  <c r="P69" i="14"/>
  <c r="Q69" i="14"/>
  <c r="O57" i="14"/>
  <c r="AA91" i="14"/>
  <c r="W91" i="14"/>
  <c r="S91" i="14"/>
  <c r="Z91" i="14"/>
  <c r="V91" i="14"/>
  <c r="R91" i="14"/>
  <c r="T91" i="14"/>
  <c r="Y91" i="14"/>
  <c r="U91" i="14"/>
  <c r="X91" i="14"/>
  <c r="O69" i="14"/>
  <c r="Q57" i="14"/>
  <c r="Q237" i="14"/>
  <c r="L63" i="14"/>
  <c r="O260" i="14" s="1"/>
  <c r="O178" i="14"/>
  <c r="N237" i="14"/>
  <c r="V229" i="14"/>
  <c r="U229" i="14"/>
  <c r="O237" i="14"/>
  <c r="N178" i="14"/>
  <c r="Q178" i="14"/>
  <c r="R229" i="14"/>
  <c r="P237" i="14"/>
  <c r="S141" i="14"/>
  <c r="M82" i="14"/>
  <c r="Q82" i="14"/>
  <c r="N82" i="14"/>
  <c r="M14" i="14"/>
  <c r="T229" i="14"/>
  <c r="B179" i="14"/>
  <c r="L189" i="14"/>
  <c r="O262" i="14" s="1"/>
  <c r="L254" i="14"/>
  <c r="O263" i="14" s="1"/>
  <c r="R141" i="14"/>
  <c r="M178" i="14"/>
  <c r="J254" i="14"/>
  <c r="N263" i="14" s="1"/>
  <c r="H63" i="14"/>
  <c r="M260" i="14" s="1"/>
  <c r="U45" i="14"/>
  <c r="H254" i="14"/>
  <c r="M263" i="14" s="1"/>
  <c r="H189" i="14"/>
  <c r="M262" i="14" s="1"/>
  <c r="J63" i="14"/>
  <c r="N260" i="14" s="1"/>
  <c r="L260" i="14"/>
  <c r="Q14" i="14"/>
  <c r="L129" i="14"/>
  <c r="O261" i="14" s="1"/>
  <c r="O14" i="14"/>
  <c r="N14" i="14"/>
  <c r="O82" i="14"/>
  <c r="V45" i="14"/>
  <c r="T45" i="14"/>
  <c r="B46" i="14"/>
  <c r="S45" i="14"/>
  <c r="L262" i="14"/>
  <c r="J129" i="14"/>
  <c r="N261" i="14" s="1"/>
  <c r="K264" i="14"/>
  <c r="J264" i="14"/>
  <c r="P207" i="14"/>
  <c r="N207" i="14"/>
  <c r="M207" i="14"/>
  <c r="O207" i="14"/>
  <c r="Q207" i="14"/>
  <c r="J189" i="14"/>
  <c r="N262" i="14" s="1"/>
  <c r="T216" i="14"/>
  <c r="V216" i="14"/>
  <c r="R216" i="14"/>
  <c r="U216" i="14"/>
  <c r="S216" i="14"/>
  <c r="B217" i="14"/>
  <c r="N136" i="14"/>
  <c r="Q136" i="14"/>
  <c r="M136" i="14"/>
  <c r="P136" i="14"/>
  <c r="O136" i="14"/>
  <c r="N125" i="14"/>
  <c r="Q125" i="14"/>
  <c r="M125" i="14"/>
  <c r="O125" i="14"/>
  <c r="P125" i="14"/>
  <c r="O70" i="14"/>
  <c r="Q70" i="14"/>
  <c r="M70" i="14"/>
  <c r="N70" i="14"/>
  <c r="P70" i="14"/>
  <c r="AA90" i="14"/>
  <c r="W90" i="14"/>
  <c r="S90" i="14"/>
  <c r="Y90" i="14"/>
  <c r="U90" i="14"/>
  <c r="V90" i="14"/>
  <c r="X90" i="14"/>
  <c r="T90" i="14"/>
  <c r="Z90" i="14"/>
  <c r="R90" i="14"/>
  <c r="B36" i="14"/>
  <c r="X35" i="14"/>
  <c r="T35" i="14"/>
  <c r="U35" i="14"/>
  <c r="AA35" i="14"/>
  <c r="W35" i="14"/>
  <c r="S35" i="14"/>
  <c r="Z35" i="14"/>
  <c r="V35" i="14"/>
  <c r="R35" i="14"/>
  <c r="Y35" i="14"/>
  <c r="T9" i="14"/>
  <c r="B10" i="14"/>
  <c r="S9" i="14"/>
  <c r="U9" i="14"/>
  <c r="V9" i="14"/>
  <c r="R9" i="14"/>
  <c r="N195" i="14"/>
  <c r="Q195" i="14"/>
  <c r="M195" i="14"/>
  <c r="O195" i="14"/>
  <c r="P195" i="14"/>
  <c r="Z158" i="14"/>
  <c r="V158" i="14"/>
  <c r="R158" i="14"/>
  <c r="AA158" i="14"/>
  <c r="U158" i="14"/>
  <c r="Y158" i="14"/>
  <c r="T158" i="14"/>
  <c r="X158" i="14"/>
  <c r="S158" i="14"/>
  <c r="W158" i="14"/>
  <c r="W189" i="14" s="1"/>
  <c r="U270" i="14" s="1"/>
  <c r="U304" i="14" s="1"/>
  <c r="Q196" i="14"/>
  <c r="M196" i="14"/>
  <c r="P196" i="14"/>
  <c r="N196" i="14"/>
  <c r="O196" i="14"/>
  <c r="Q110" i="14"/>
  <c r="M110" i="14"/>
  <c r="O110" i="14"/>
  <c r="N110" i="14"/>
  <c r="P110" i="14"/>
  <c r="AA27" i="14"/>
  <c r="W27" i="14"/>
  <c r="S27" i="14"/>
  <c r="Z27" i="14"/>
  <c r="V27" i="14"/>
  <c r="R27" i="14"/>
  <c r="Y27" i="14"/>
  <c r="U27" i="14"/>
  <c r="B28" i="14"/>
  <c r="X27" i="14"/>
  <c r="T27" i="14"/>
  <c r="H129" i="14"/>
  <c r="M261" i="14" s="1"/>
  <c r="O238" i="14"/>
  <c r="N238" i="14"/>
  <c r="Q238" i="14"/>
  <c r="M238" i="14"/>
  <c r="P238" i="14"/>
  <c r="B163" i="14"/>
  <c r="S162" i="14"/>
  <c r="R162" i="14"/>
  <c r="V162" i="14"/>
  <c r="U162" i="14"/>
  <c r="T162" i="14"/>
  <c r="X223" i="14"/>
  <c r="T223" i="14"/>
  <c r="AA223" i="14"/>
  <c r="W223" i="14"/>
  <c r="S223" i="14"/>
  <c r="Z223" i="14"/>
  <c r="V223" i="14"/>
  <c r="R223" i="14"/>
  <c r="Y223" i="14"/>
  <c r="U223" i="14"/>
  <c r="L197" i="13"/>
  <c r="O266" i="13" s="1"/>
  <c r="L263" i="14"/>
  <c r="O135" i="14"/>
  <c r="N135" i="14"/>
  <c r="Q135" i="14"/>
  <c r="M135" i="14"/>
  <c r="P135" i="14"/>
  <c r="AA99" i="14"/>
  <c r="W99" i="14"/>
  <c r="S99" i="14"/>
  <c r="Z99" i="14"/>
  <c r="U99" i="14"/>
  <c r="Y99" i="14"/>
  <c r="T99" i="14"/>
  <c r="X99" i="14"/>
  <c r="R99" i="14"/>
  <c r="V99" i="14"/>
  <c r="B100" i="14"/>
  <c r="O58" i="14"/>
  <c r="Q58" i="14"/>
  <c r="M58" i="14"/>
  <c r="N58" i="14"/>
  <c r="P58" i="14"/>
  <c r="T95" i="14"/>
  <c r="S95" i="14"/>
  <c r="V95" i="14"/>
  <c r="R95" i="14"/>
  <c r="U95" i="14"/>
  <c r="L261" i="14"/>
  <c r="V74" i="14"/>
  <c r="R74" i="14"/>
  <c r="T74" i="14"/>
  <c r="U74" i="14"/>
  <c r="S74" i="14"/>
  <c r="B75" i="14"/>
  <c r="I264" i="14"/>
  <c r="Y27" i="13"/>
  <c r="S27" i="13"/>
  <c r="AA226" i="13"/>
  <c r="Z226" i="13"/>
  <c r="U226" i="13"/>
  <c r="X27" i="13"/>
  <c r="V27" i="13"/>
  <c r="U27" i="13"/>
  <c r="S226" i="13"/>
  <c r="T226" i="13"/>
  <c r="Y226" i="13"/>
  <c r="T27" i="13"/>
  <c r="R27" i="13"/>
  <c r="AA27" i="13"/>
  <c r="W226" i="13"/>
  <c r="H197" i="13"/>
  <c r="M266" i="13" s="1"/>
  <c r="R18" i="13"/>
  <c r="M151" i="13"/>
  <c r="P151" i="13"/>
  <c r="T18" i="13"/>
  <c r="Z91" i="13"/>
  <c r="AA91" i="13"/>
  <c r="S91" i="13"/>
  <c r="W91" i="13"/>
  <c r="Q151" i="13"/>
  <c r="J64" i="13"/>
  <c r="N264" i="13" s="1"/>
  <c r="L258" i="13"/>
  <c r="O267" i="13" s="1"/>
  <c r="L132" i="13"/>
  <c r="O265" i="13" s="1"/>
  <c r="H64" i="13"/>
  <c r="M264" i="13" s="1"/>
  <c r="S232" i="13"/>
  <c r="T232" i="13"/>
  <c r="H258" i="13"/>
  <c r="M267" i="13" s="1"/>
  <c r="Z160" i="13"/>
  <c r="V160" i="13"/>
  <c r="AA160" i="13"/>
  <c r="U160" i="13"/>
  <c r="V209" i="13"/>
  <c r="R209" i="13"/>
  <c r="B210" i="13"/>
  <c r="M204" i="13"/>
  <c r="Q204" i="13"/>
  <c r="R160" i="13"/>
  <c r="T160" i="13"/>
  <c r="Y160" i="13"/>
  <c r="L64" i="13"/>
  <c r="O264" i="13" s="1"/>
  <c r="S160" i="13"/>
  <c r="X160" i="13"/>
  <c r="Q139" i="13"/>
  <c r="N139" i="13"/>
  <c r="S95" i="13"/>
  <c r="T95" i="13"/>
  <c r="N112" i="13"/>
  <c r="P112" i="13"/>
  <c r="H132" i="13"/>
  <c r="M265" i="13" s="1"/>
  <c r="K268" i="13"/>
  <c r="K270" i="13" s="1"/>
  <c r="Z175" i="13"/>
  <c r="V175" i="13"/>
  <c r="R175" i="13"/>
  <c r="Y175" i="13"/>
  <c r="U175" i="13"/>
  <c r="X175" i="13"/>
  <c r="W175" i="13"/>
  <c r="T175" i="13"/>
  <c r="AA175" i="13"/>
  <c r="S175" i="13"/>
  <c r="B185" i="13"/>
  <c r="S184" i="13"/>
  <c r="V184" i="13"/>
  <c r="R184" i="13"/>
  <c r="U184" i="13"/>
  <c r="T184" i="13"/>
  <c r="S144" i="13"/>
  <c r="V144" i="13"/>
  <c r="R144" i="13"/>
  <c r="U144" i="13"/>
  <c r="T144" i="13"/>
  <c r="AA34" i="13"/>
  <c r="W34" i="13"/>
  <c r="Y34" i="13"/>
  <c r="U34" i="13"/>
  <c r="B35" i="13"/>
  <c r="T34" i="13"/>
  <c r="Z34" i="13"/>
  <c r="S34" i="13"/>
  <c r="X34" i="13"/>
  <c r="R34" i="13"/>
  <c r="V34" i="13"/>
  <c r="L267" i="13"/>
  <c r="L266" i="13"/>
  <c r="J132" i="13"/>
  <c r="N265" i="13" s="1"/>
  <c r="V44" i="13"/>
  <c r="R44" i="13"/>
  <c r="T44" i="13"/>
  <c r="B45" i="13"/>
  <c r="U44" i="13"/>
  <c r="S44" i="13"/>
  <c r="AA101" i="13"/>
  <c r="W101" i="13"/>
  <c r="S101" i="13"/>
  <c r="Z101" i="13"/>
  <c r="V101" i="13"/>
  <c r="R101" i="13"/>
  <c r="Y101" i="13"/>
  <c r="U101" i="13"/>
  <c r="X101" i="13"/>
  <c r="T101" i="13"/>
  <c r="B102" i="13"/>
  <c r="O14" i="13"/>
  <c r="N14" i="13"/>
  <c r="P14" i="13"/>
  <c r="Q14" i="13"/>
  <c r="M14" i="13"/>
  <c r="V242" i="13"/>
  <c r="R242" i="13"/>
  <c r="T242" i="13"/>
  <c r="S242" i="13"/>
  <c r="B243" i="13"/>
  <c r="U242" i="13"/>
  <c r="J268" i="13"/>
  <c r="J270" i="13" s="1"/>
  <c r="O249" i="13"/>
  <c r="N249" i="13"/>
  <c r="Q249" i="13"/>
  <c r="M249" i="13"/>
  <c r="P249" i="13"/>
  <c r="T143" i="13"/>
  <c r="S143" i="13"/>
  <c r="V143" i="13"/>
  <c r="R143" i="13"/>
  <c r="U143" i="13"/>
  <c r="O205" i="13"/>
  <c r="N205" i="13"/>
  <c r="Q205" i="13"/>
  <c r="P205" i="13"/>
  <c r="M205" i="13"/>
  <c r="L265" i="13"/>
  <c r="O58" i="13"/>
  <c r="Q58" i="13"/>
  <c r="M58" i="13"/>
  <c r="N58" i="13"/>
  <c r="P58" i="13"/>
  <c r="I268" i="13"/>
  <c r="I270" i="13" s="1"/>
  <c r="L264" i="13"/>
  <c r="J258" i="13"/>
  <c r="N267" i="13" s="1"/>
  <c r="J197" i="13"/>
  <c r="N266" i="13" s="1"/>
  <c r="O189" i="13"/>
  <c r="N189" i="13"/>
  <c r="Q189" i="13"/>
  <c r="P189" i="13"/>
  <c r="M189" i="13"/>
  <c r="T165" i="13"/>
  <c r="B166" i="13"/>
  <c r="S165" i="13"/>
  <c r="V165" i="13"/>
  <c r="R165" i="13"/>
  <c r="U165" i="13"/>
  <c r="AA161" i="13"/>
  <c r="W161" i="13"/>
  <c r="S161" i="13"/>
  <c r="Z161" i="13"/>
  <c r="V161" i="13"/>
  <c r="R161" i="13"/>
  <c r="Y161" i="13"/>
  <c r="U161" i="13"/>
  <c r="X161" i="13"/>
  <c r="T161" i="13"/>
  <c r="V76" i="13"/>
  <c r="AA227" i="13"/>
  <c r="O70" i="13"/>
  <c r="Q70" i="13"/>
  <c r="Q132" i="13" s="1"/>
  <c r="M275" i="13" s="1"/>
  <c r="M309" i="13" s="1"/>
  <c r="M70" i="13"/>
  <c r="M132" i="13" s="1"/>
  <c r="I275" i="13" s="1"/>
  <c r="I309" i="13" s="1"/>
  <c r="P70" i="13"/>
  <c r="N70" i="13"/>
  <c r="U10" i="13"/>
  <c r="T10" i="13"/>
  <c r="S10" i="13"/>
  <c r="V10" i="13"/>
  <c r="R10" i="13"/>
  <c r="H251" i="7"/>
  <c r="H252" i="7"/>
  <c r="J256" i="7"/>
  <c r="H253" i="7"/>
  <c r="T256" i="7"/>
  <c r="H250" i="7"/>
  <c r="P251" i="7"/>
  <c r="J255" i="7"/>
  <c r="J257" i="7"/>
  <c r="B252" i="7"/>
  <c r="N252" i="7" s="1"/>
  <c r="N251" i="7"/>
  <c r="U256" i="7"/>
  <c r="S257" i="7"/>
  <c r="V257" i="7"/>
  <c r="R257" i="7"/>
  <c r="U257" i="7"/>
  <c r="T257" i="7"/>
  <c r="O251" i="7"/>
  <c r="B253" i="7"/>
  <c r="P253" i="7" s="1"/>
  <c r="R256" i="7"/>
  <c r="V256" i="7"/>
  <c r="S256" i="7"/>
  <c r="M251" i="7"/>
  <c r="I243" i="7"/>
  <c r="F243" i="7"/>
  <c r="I242" i="7"/>
  <c r="F242" i="7"/>
  <c r="B242" i="7"/>
  <c r="B243" i="7" s="1"/>
  <c r="V241" i="7"/>
  <c r="U241" i="7"/>
  <c r="T241" i="7"/>
  <c r="S241" i="7"/>
  <c r="R241" i="7"/>
  <c r="I241" i="7"/>
  <c r="F241" i="7"/>
  <c r="K239" i="7"/>
  <c r="F239" i="7"/>
  <c r="K238" i="7"/>
  <c r="F238" i="7"/>
  <c r="K237" i="7"/>
  <c r="F237" i="7"/>
  <c r="K236" i="7"/>
  <c r="F236" i="7"/>
  <c r="B236" i="7"/>
  <c r="V235" i="7"/>
  <c r="U235" i="7"/>
  <c r="T235" i="7"/>
  <c r="S235" i="7"/>
  <c r="R235" i="7"/>
  <c r="K235" i="7"/>
  <c r="F235" i="7"/>
  <c r="G220" i="7"/>
  <c r="F220" i="7"/>
  <c r="G219" i="7"/>
  <c r="F219" i="7"/>
  <c r="G218" i="7"/>
  <c r="F218" i="7"/>
  <c r="B218" i="7"/>
  <c r="B219" i="7" s="1"/>
  <c r="Q217" i="7"/>
  <c r="P217" i="7"/>
  <c r="O217" i="7"/>
  <c r="N217" i="7"/>
  <c r="M217" i="7"/>
  <c r="G217" i="7"/>
  <c r="F217" i="7"/>
  <c r="F214" i="7"/>
  <c r="I214" i="7"/>
  <c r="F215" i="7"/>
  <c r="I215" i="7"/>
  <c r="I213" i="7"/>
  <c r="F213" i="7"/>
  <c r="B213" i="7"/>
  <c r="B214" i="7" s="1"/>
  <c r="V212" i="7"/>
  <c r="U212" i="7"/>
  <c r="T212" i="7"/>
  <c r="S212" i="7"/>
  <c r="R212" i="7"/>
  <c r="I212" i="7"/>
  <c r="F212" i="7"/>
  <c r="G210" i="7"/>
  <c r="F210" i="7"/>
  <c r="G209" i="7"/>
  <c r="F209" i="7"/>
  <c r="G208" i="7"/>
  <c r="F208" i="7"/>
  <c r="G207" i="7"/>
  <c r="F207" i="7"/>
  <c r="B207" i="7"/>
  <c r="B208" i="7" s="1"/>
  <c r="B210" i="7" s="1"/>
  <c r="Q206" i="7"/>
  <c r="P206" i="7"/>
  <c r="O206" i="7"/>
  <c r="N206" i="7"/>
  <c r="M206" i="7"/>
  <c r="G206" i="7"/>
  <c r="F206" i="7"/>
  <c r="F193" i="7"/>
  <c r="G193" i="7"/>
  <c r="F194" i="7"/>
  <c r="G194" i="7"/>
  <c r="G192" i="7"/>
  <c r="F192" i="7"/>
  <c r="B192" i="7"/>
  <c r="B193" i="7" s="1"/>
  <c r="Q191" i="7"/>
  <c r="P191" i="7"/>
  <c r="O191" i="7"/>
  <c r="N191" i="7"/>
  <c r="M191" i="7"/>
  <c r="G191" i="7"/>
  <c r="F191" i="7"/>
  <c r="B178" i="7"/>
  <c r="I170" i="7"/>
  <c r="F170" i="7"/>
  <c r="I172" i="7"/>
  <c r="F172" i="7"/>
  <c r="I173" i="7"/>
  <c r="F173" i="7"/>
  <c r="I171" i="7"/>
  <c r="F171" i="7"/>
  <c r="I169" i="7"/>
  <c r="F169" i="7"/>
  <c r="I168" i="7"/>
  <c r="F168" i="7"/>
  <c r="I167" i="7"/>
  <c r="F167" i="7"/>
  <c r="I166" i="7"/>
  <c r="F166" i="7"/>
  <c r="I165" i="7"/>
  <c r="F165" i="7"/>
  <c r="I164" i="7"/>
  <c r="F164" i="7"/>
  <c r="B164" i="7"/>
  <c r="B165" i="7" s="1"/>
  <c r="V163" i="7"/>
  <c r="U163" i="7"/>
  <c r="T163" i="7"/>
  <c r="S163" i="7"/>
  <c r="R163" i="7"/>
  <c r="I163" i="7"/>
  <c r="F163" i="7"/>
  <c r="I145" i="7"/>
  <c r="F145" i="7"/>
  <c r="K161" i="7"/>
  <c r="F161" i="7"/>
  <c r="K179" i="7"/>
  <c r="F179" i="7"/>
  <c r="K178" i="7"/>
  <c r="F178" i="7"/>
  <c r="V177" i="7"/>
  <c r="U177" i="7"/>
  <c r="T177" i="7"/>
  <c r="S177" i="7"/>
  <c r="R177" i="7"/>
  <c r="K177" i="7"/>
  <c r="F177" i="7"/>
  <c r="K160" i="7"/>
  <c r="F160" i="7"/>
  <c r="K159" i="7"/>
  <c r="F159" i="7"/>
  <c r="B159" i="7"/>
  <c r="Z159" i="7" s="1"/>
  <c r="AA158" i="7"/>
  <c r="Z158" i="7"/>
  <c r="Y158" i="7"/>
  <c r="X158" i="7"/>
  <c r="W158" i="7"/>
  <c r="V158" i="7"/>
  <c r="U158" i="7"/>
  <c r="T158" i="7"/>
  <c r="S158" i="7"/>
  <c r="R158" i="7"/>
  <c r="K158" i="7"/>
  <c r="F158" i="7"/>
  <c r="G150" i="7"/>
  <c r="F150" i="7"/>
  <c r="G149" i="7"/>
  <c r="F149" i="7"/>
  <c r="B149" i="7"/>
  <c r="B150" i="7" s="1"/>
  <c r="Q148" i="7"/>
  <c r="P148" i="7"/>
  <c r="O148" i="7"/>
  <c r="N148" i="7"/>
  <c r="M148" i="7"/>
  <c r="G148" i="7"/>
  <c r="F148" i="7"/>
  <c r="G141" i="7"/>
  <c r="F141" i="7"/>
  <c r="G140" i="7"/>
  <c r="F140" i="7"/>
  <c r="G139" i="7"/>
  <c r="F139" i="7"/>
  <c r="B139" i="7"/>
  <c r="B140" i="7" s="1"/>
  <c r="Q138" i="7"/>
  <c r="P138" i="7"/>
  <c r="O138" i="7"/>
  <c r="N138" i="7"/>
  <c r="M138" i="7"/>
  <c r="G138" i="7"/>
  <c r="F138" i="7"/>
  <c r="G130" i="7"/>
  <c r="F130" i="7"/>
  <c r="G129" i="7"/>
  <c r="F129" i="7"/>
  <c r="B129" i="7"/>
  <c r="B130" i="7" s="1"/>
  <c r="Q128" i="7"/>
  <c r="P128" i="7"/>
  <c r="O128" i="7"/>
  <c r="N128" i="7"/>
  <c r="M128" i="7"/>
  <c r="G128" i="7"/>
  <c r="F128" i="7"/>
  <c r="B117" i="7"/>
  <c r="B118" i="7" s="1"/>
  <c r="B119" i="7" s="1"/>
  <c r="B120" i="7" s="1"/>
  <c r="B121" i="7" s="1"/>
  <c r="B122" i="7" s="1"/>
  <c r="B123" i="7" s="1"/>
  <c r="B124" i="7" s="1"/>
  <c r="I124" i="7"/>
  <c r="F124" i="7"/>
  <c r="I123" i="7"/>
  <c r="F123" i="7"/>
  <c r="I122" i="7"/>
  <c r="F122" i="7"/>
  <c r="I121" i="7"/>
  <c r="F121" i="7"/>
  <c r="I120" i="7"/>
  <c r="F120" i="7"/>
  <c r="I118" i="7"/>
  <c r="F118" i="7"/>
  <c r="I117" i="7"/>
  <c r="F117" i="7"/>
  <c r="V116" i="7"/>
  <c r="U116" i="7"/>
  <c r="T116" i="7"/>
  <c r="S116" i="7"/>
  <c r="R116" i="7"/>
  <c r="I116" i="7"/>
  <c r="F116" i="7"/>
  <c r="R117" i="13" l="1"/>
  <c r="T117" i="13"/>
  <c r="P132" i="13"/>
  <c r="L275" i="13" s="1"/>
  <c r="L309" i="13" s="1"/>
  <c r="B228" i="13"/>
  <c r="Y228" i="13" s="1"/>
  <c r="Y258" i="13" s="1"/>
  <c r="W277" i="13" s="1"/>
  <c r="W311" i="13" s="1"/>
  <c r="Y227" i="13"/>
  <c r="V227" i="13"/>
  <c r="T227" i="13"/>
  <c r="S227" i="13"/>
  <c r="U227" i="13"/>
  <c r="R227" i="13"/>
  <c r="W227" i="13"/>
  <c r="B118" i="13"/>
  <c r="S118" i="13" s="1"/>
  <c r="X227" i="13"/>
  <c r="V117" i="13"/>
  <c r="S76" i="13"/>
  <c r="T76" i="13"/>
  <c r="O132" i="13"/>
  <c r="K275" i="13" s="1"/>
  <c r="K309" i="13" s="1"/>
  <c r="U76" i="13"/>
  <c r="N297" i="15"/>
  <c r="J314" i="15" s="1"/>
  <c r="J348" i="15" s="1"/>
  <c r="V183" i="16"/>
  <c r="B184" i="16"/>
  <c r="B185" i="16" s="1"/>
  <c r="B186" i="16" s="1"/>
  <c r="O297" i="15"/>
  <c r="K314" i="15" s="1"/>
  <c r="K348" i="15" s="1"/>
  <c r="X197" i="13"/>
  <c r="V276" i="13" s="1"/>
  <c r="V310" i="13" s="1"/>
  <c r="U117" i="13"/>
  <c r="P264" i="13"/>
  <c r="Q264" i="13" s="1"/>
  <c r="U183" i="16"/>
  <c r="S183" i="16"/>
  <c r="R183" i="16"/>
  <c r="T183" i="16"/>
  <c r="Q78" i="16"/>
  <c r="M294" i="16" s="1"/>
  <c r="M78" i="16"/>
  <c r="I294" i="16" s="1"/>
  <c r="P78" i="16"/>
  <c r="L294" i="16" s="1"/>
  <c r="O78" i="16"/>
  <c r="K294" i="16" s="1"/>
  <c r="N78" i="16"/>
  <c r="J294" i="16" s="1"/>
  <c r="V113" i="16"/>
  <c r="R113" i="16"/>
  <c r="U113" i="16"/>
  <c r="B114" i="16"/>
  <c r="T113" i="16"/>
  <c r="S113" i="16"/>
  <c r="N330" i="16"/>
  <c r="T43" i="16"/>
  <c r="S43" i="16"/>
  <c r="V43" i="16"/>
  <c r="R43" i="16"/>
  <c r="U43" i="16"/>
  <c r="Q297" i="15"/>
  <c r="M314" i="15" s="1"/>
  <c r="M348" i="15" s="1"/>
  <c r="P297" i="15"/>
  <c r="L314" i="15" s="1"/>
  <c r="L348" i="15" s="1"/>
  <c r="B269" i="15"/>
  <c r="S268" i="15"/>
  <c r="U268" i="15"/>
  <c r="V268" i="15"/>
  <c r="R268" i="15"/>
  <c r="T268" i="15"/>
  <c r="J347" i="15"/>
  <c r="J315" i="15"/>
  <c r="M347" i="15"/>
  <c r="L347" i="15"/>
  <c r="K347" i="15"/>
  <c r="I315" i="15"/>
  <c r="Z347" i="15"/>
  <c r="B192" i="15"/>
  <c r="B193" i="15" s="1"/>
  <c r="X297" i="15"/>
  <c r="V314" i="15" s="1"/>
  <c r="V348" i="15" s="1"/>
  <c r="T119" i="15"/>
  <c r="V119" i="15"/>
  <c r="R119" i="15"/>
  <c r="U119" i="15"/>
  <c r="B120" i="15"/>
  <c r="B121" i="15" s="1"/>
  <c r="S119" i="15"/>
  <c r="Y297" i="15"/>
  <c r="W314" i="15" s="1"/>
  <c r="W348" i="15" s="1"/>
  <c r="AA297" i="15"/>
  <c r="Y314" i="15" s="1"/>
  <c r="Y348" i="15" s="1"/>
  <c r="Z297" i="15"/>
  <c r="X314" i="15" s="1"/>
  <c r="X348" i="15" s="1"/>
  <c r="W297" i="15"/>
  <c r="U314" i="15" s="1"/>
  <c r="U348" i="15" s="1"/>
  <c r="T42" i="15"/>
  <c r="B43" i="15"/>
  <c r="S42" i="15"/>
  <c r="V42" i="15"/>
  <c r="R42" i="15"/>
  <c r="U42" i="15"/>
  <c r="Z346" i="15"/>
  <c r="T244" i="14"/>
  <c r="S244" i="14"/>
  <c r="V244" i="14"/>
  <c r="R244" i="14"/>
  <c r="U244" i="14"/>
  <c r="Z225" i="14"/>
  <c r="V225" i="14"/>
  <c r="R225" i="14"/>
  <c r="Y225" i="14"/>
  <c r="U225" i="14"/>
  <c r="X225" i="14"/>
  <c r="T225" i="14"/>
  <c r="AA225" i="14"/>
  <c r="W225" i="14"/>
  <c r="S225" i="14"/>
  <c r="AA189" i="14"/>
  <c r="Y270" i="14" s="1"/>
  <c r="Y304" i="14" s="1"/>
  <c r="X189" i="14"/>
  <c r="V270" i="14" s="1"/>
  <c r="V304" i="14" s="1"/>
  <c r="Y189" i="14"/>
  <c r="W270" i="14" s="1"/>
  <c r="W304" i="14" s="1"/>
  <c r="Z189" i="14"/>
  <c r="X270" i="14" s="1"/>
  <c r="X304" i="14" s="1"/>
  <c r="P63" i="14"/>
  <c r="L268" i="14" s="1"/>
  <c r="L302" i="14" s="1"/>
  <c r="P260" i="14"/>
  <c r="Q260" i="14" s="1"/>
  <c r="M63" i="14"/>
  <c r="I268" i="14" s="1"/>
  <c r="I302" i="14" s="1"/>
  <c r="P263" i="14"/>
  <c r="Q263" i="14" s="1"/>
  <c r="O264" i="14"/>
  <c r="Q63" i="14"/>
  <c r="M268" i="14" s="1"/>
  <c r="M302" i="14" s="1"/>
  <c r="P262" i="14"/>
  <c r="Q262" i="14" s="1"/>
  <c r="P179" i="14"/>
  <c r="P189" i="14" s="1"/>
  <c r="L270" i="14" s="1"/>
  <c r="L304" i="14" s="1"/>
  <c r="M179" i="14"/>
  <c r="M189" i="14" s="1"/>
  <c r="I270" i="14" s="1"/>
  <c r="I304" i="14" s="1"/>
  <c r="Q179" i="14"/>
  <c r="Q189" i="14" s="1"/>
  <c r="M270" i="14" s="1"/>
  <c r="M304" i="14" s="1"/>
  <c r="P261" i="14"/>
  <c r="Q261" i="14" s="1"/>
  <c r="O179" i="14"/>
  <c r="O189" i="14" s="1"/>
  <c r="K270" i="14" s="1"/>
  <c r="K304" i="14" s="1"/>
  <c r="N179" i="14"/>
  <c r="N189" i="14" s="1"/>
  <c r="J270" i="14" s="1"/>
  <c r="J304" i="14" s="1"/>
  <c r="O63" i="14"/>
  <c r="K268" i="14" s="1"/>
  <c r="K302" i="14" s="1"/>
  <c r="N63" i="14"/>
  <c r="J268" i="14" s="1"/>
  <c r="J302" i="14" s="1"/>
  <c r="O129" i="14"/>
  <c r="K269" i="14" s="1"/>
  <c r="K303" i="14" s="1"/>
  <c r="V46" i="14"/>
  <c r="S46" i="14"/>
  <c r="B47" i="14"/>
  <c r="R46" i="14"/>
  <c r="T46" i="14"/>
  <c r="U46" i="14"/>
  <c r="Q129" i="14"/>
  <c r="M269" i="14" s="1"/>
  <c r="M303" i="14" s="1"/>
  <c r="L264" i="14"/>
  <c r="P129" i="14"/>
  <c r="L269" i="14" s="1"/>
  <c r="L303" i="14" s="1"/>
  <c r="M129" i="14"/>
  <c r="I269" i="14" s="1"/>
  <c r="I303" i="14" s="1"/>
  <c r="N264" i="14"/>
  <c r="U75" i="14"/>
  <c r="S75" i="14"/>
  <c r="R75" i="14"/>
  <c r="V75" i="14"/>
  <c r="T75" i="14"/>
  <c r="Z224" i="14"/>
  <c r="V224" i="14"/>
  <c r="R224" i="14"/>
  <c r="Y224" i="14"/>
  <c r="U224" i="14"/>
  <c r="X224" i="14"/>
  <c r="X254" i="14" s="1"/>
  <c r="V271" i="14" s="1"/>
  <c r="V305" i="14" s="1"/>
  <c r="T224" i="14"/>
  <c r="AA224" i="14"/>
  <c r="W224" i="14"/>
  <c r="S224" i="14"/>
  <c r="Y28" i="14"/>
  <c r="U28" i="14"/>
  <c r="X28" i="14"/>
  <c r="T28" i="14"/>
  <c r="AA28" i="14"/>
  <c r="W28" i="14"/>
  <c r="S28" i="14"/>
  <c r="Z28" i="14"/>
  <c r="V28" i="14"/>
  <c r="R28" i="14"/>
  <c r="M264" i="14"/>
  <c r="B218" i="14"/>
  <c r="S217" i="14"/>
  <c r="U217" i="14"/>
  <c r="R217" i="14"/>
  <c r="T217" i="14"/>
  <c r="V217" i="14"/>
  <c r="S10" i="14"/>
  <c r="V10" i="14"/>
  <c r="R10" i="14"/>
  <c r="T10" i="14"/>
  <c r="U10" i="14"/>
  <c r="Z36" i="14"/>
  <c r="V36" i="14"/>
  <c r="R36" i="14"/>
  <c r="S36" i="14"/>
  <c r="Y36" i="14"/>
  <c r="U36" i="14"/>
  <c r="AA36" i="14"/>
  <c r="X36" i="14"/>
  <c r="T36" i="14"/>
  <c r="W36" i="14"/>
  <c r="N129" i="14"/>
  <c r="J269" i="14" s="1"/>
  <c r="J303" i="14" s="1"/>
  <c r="Y100" i="14"/>
  <c r="Y129" i="14" s="1"/>
  <c r="W269" i="14" s="1"/>
  <c r="W303" i="14" s="1"/>
  <c r="U100" i="14"/>
  <c r="W100" i="14"/>
  <c r="W129" i="14" s="1"/>
  <c r="U269" i="14" s="1"/>
  <c r="U303" i="14" s="1"/>
  <c r="R100" i="14"/>
  <c r="AA100" i="14"/>
  <c r="AA129" i="14" s="1"/>
  <c r="Y269" i="14" s="1"/>
  <c r="Y303" i="14" s="1"/>
  <c r="V100" i="14"/>
  <c r="Z100" i="14"/>
  <c r="Z129" i="14" s="1"/>
  <c r="X269" i="14" s="1"/>
  <c r="X303" i="14" s="1"/>
  <c r="T100" i="14"/>
  <c r="X100" i="14"/>
  <c r="X129" i="14" s="1"/>
  <c r="V269" i="14" s="1"/>
  <c r="V303" i="14" s="1"/>
  <c r="S100" i="14"/>
  <c r="V163" i="14"/>
  <c r="R163" i="14"/>
  <c r="T163" i="14"/>
  <c r="S163" i="14"/>
  <c r="B164" i="14"/>
  <c r="U163" i="14"/>
  <c r="P266" i="13"/>
  <c r="Q266" i="13" s="1"/>
  <c r="M268" i="13"/>
  <c r="M270" i="13" s="1"/>
  <c r="O268" i="13"/>
  <c r="O270" i="13" s="1"/>
  <c r="Q258" i="13"/>
  <c r="M277" i="13" s="1"/>
  <c r="M311" i="13" s="1"/>
  <c r="P267" i="13"/>
  <c r="Q267" i="13" s="1"/>
  <c r="P265" i="13"/>
  <c r="Q265" i="13" s="1"/>
  <c r="M258" i="13"/>
  <c r="I277" i="13" s="1"/>
  <c r="I311" i="13" s="1"/>
  <c r="O258" i="13"/>
  <c r="K277" i="13" s="1"/>
  <c r="K311" i="13" s="1"/>
  <c r="U210" i="13"/>
  <c r="T210" i="13"/>
  <c r="R210" i="13"/>
  <c r="S210" i="13"/>
  <c r="V210" i="13"/>
  <c r="N132" i="13"/>
  <c r="J275" i="13" s="1"/>
  <c r="J309" i="13" s="1"/>
  <c r="N309" i="13" s="1"/>
  <c r="Y197" i="13"/>
  <c r="W276" i="13" s="1"/>
  <c r="W310" i="13" s="1"/>
  <c r="P258" i="13"/>
  <c r="L277" i="13" s="1"/>
  <c r="L311" i="13" s="1"/>
  <c r="Z197" i="13"/>
  <c r="X276" i="13" s="1"/>
  <c r="X310" i="13" s="1"/>
  <c r="AA197" i="13"/>
  <c r="Y276" i="13" s="1"/>
  <c r="Y310" i="13" s="1"/>
  <c r="L268" i="13"/>
  <c r="L270" i="13" s="1"/>
  <c r="P64" i="13"/>
  <c r="L274" i="13" s="1"/>
  <c r="L308" i="13" s="1"/>
  <c r="N64" i="13"/>
  <c r="J274" i="13" s="1"/>
  <c r="J308" i="13" s="1"/>
  <c r="Y35" i="13"/>
  <c r="Y64" i="13" s="1"/>
  <c r="W274" i="13" s="1"/>
  <c r="U35" i="13"/>
  <c r="AA35" i="13"/>
  <c r="AA64" i="13" s="1"/>
  <c r="Y274" i="13" s="1"/>
  <c r="W35" i="13"/>
  <c r="W64" i="13" s="1"/>
  <c r="U274" i="13" s="1"/>
  <c r="S35" i="13"/>
  <c r="T35" i="13"/>
  <c r="Z35" i="13"/>
  <c r="Z64" i="13" s="1"/>
  <c r="X274" i="13" s="1"/>
  <c r="R35" i="13"/>
  <c r="X35" i="13"/>
  <c r="X64" i="13" s="1"/>
  <c r="V274" i="13" s="1"/>
  <c r="V35" i="13"/>
  <c r="W197" i="13"/>
  <c r="U276" i="13" s="1"/>
  <c r="U310" i="13" s="1"/>
  <c r="N197" i="13"/>
  <c r="J276" i="13" s="1"/>
  <c r="Q197" i="13"/>
  <c r="M276" i="13" s="1"/>
  <c r="M310" i="13" s="1"/>
  <c r="M197" i="13"/>
  <c r="I276" i="13" s="1"/>
  <c r="I310" i="13" s="1"/>
  <c r="O197" i="13"/>
  <c r="K276" i="13" s="1"/>
  <c r="K310" i="13" s="1"/>
  <c r="P197" i="13"/>
  <c r="L276" i="13" s="1"/>
  <c r="B119" i="13"/>
  <c r="M64" i="13"/>
  <c r="I274" i="13" s="1"/>
  <c r="O64" i="13"/>
  <c r="K274" i="13" s="1"/>
  <c r="Z228" i="13"/>
  <c r="Z258" i="13" s="1"/>
  <c r="X277" i="13" s="1"/>
  <c r="X311" i="13" s="1"/>
  <c r="T228" i="13"/>
  <c r="V228" i="13"/>
  <c r="B167" i="13"/>
  <c r="S166" i="13"/>
  <c r="V166" i="13"/>
  <c r="R166" i="13"/>
  <c r="U166" i="13"/>
  <c r="T166" i="13"/>
  <c r="N268" i="13"/>
  <c r="N270" i="13" s="1"/>
  <c r="U45" i="13"/>
  <c r="B46" i="13"/>
  <c r="S45" i="13"/>
  <c r="V45" i="13"/>
  <c r="T45" i="13"/>
  <c r="R45" i="13"/>
  <c r="V185" i="13"/>
  <c r="R185" i="13"/>
  <c r="U185" i="13"/>
  <c r="T185" i="13"/>
  <c r="S185" i="13"/>
  <c r="N258" i="13"/>
  <c r="J277" i="13" s="1"/>
  <c r="J311" i="13" s="1"/>
  <c r="U243" i="13"/>
  <c r="V243" i="13"/>
  <c r="T243" i="13"/>
  <c r="S243" i="13"/>
  <c r="R243" i="13"/>
  <c r="B244" i="13"/>
  <c r="Q64" i="13"/>
  <c r="M274" i="13" s="1"/>
  <c r="AA102" i="13"/>
  <c r="AA132" i="13" s="1"/>
  <c r="Y275" i="13" s="1"/>
  <c r="Y309" i="13" s="1"/>
  <c r="W102" i="13"/>
  <c r="W132" i="13" s="1"/>
  <c r="U275" i="13" s="1"/>
  <c r="U309" i="13" s="1"/>
  <c r="S102" i="13"/>
  <c r="V102" i="13"/>
  <c r="Z102" i="13"/>
  <c r="Z132" i="13" s="1"/>
  <c r="X275" i="13" s="1"/>
  <c r="X309" i="13" s="1"/>
  <c r="U102" i="13"/>
  <c r="Y102" i="13"/>
  <c r="Y132" i="13" s="1"/>
  <c r="W275" i="13" s="1"/>
  <c r="W309" i="13" s="1"/>
  <c r="T102" i="13"/>
  <c r="R102" i="13"/>
  <c r="X102" i="13"/>
  <c r="X132" i="13" s="1"/>
  <c r="V275" i="13" s="1"/>
  <c r="V309" i="13" s="1"/>
  <c r="O253" i="7"/>
  <c r="N253" i="7"/>
  <c r="M253" i="7"/>
  <c r="Q253" i="7"/>
  <c r="M210" i="7"/>
  <c r="Q210" i="7"/>
  <c r="N210" i="7"/>
  <c r="P210" i="7"/>
  <c r="O210" i="7"/>
  <c r="K263" i="7"/>
  <c r="K272" i="7" s="1"/>
  <c r="G202" i="7"/>
  <c r="I271" i="7" s="1"/>
  <c r="Y178" i="7"/>
  <c r="Z178" i="7"/>
  <c r="X178" i="7"/>
  <c r="W178" i="7"/>
  <c r="AA178" i="7"/>
  <c r="G263" i="7"/>
  <c r="I272" i="7" s="1"/>
  <c r="B237" i="7"/>
  <c r="U237" i="7" s="1"/>
  <c r="Z236" i="7"/>
  <c r="X236" i="7"/>
  <c r="W236" i="7"/>
  <c r="AA236" i="7"/>
  <c r="Y236" i="7"/>
  <c r="K202" i="7"/>
  <c r="K271" i="7" s="1"/>
  <c r="Q252" i="7"/>
  <c r="M252" i="7"/>
  <c r="J241" i="7"/>
  <c r="P252" i="7"/>
  <c r="O252" i="7"/>
  <c r="L239" i="7"/>
  <c r="J242" i="7"/>
  <c r="T242" i="7"/>
  <c r="L237" i="7"/>
  <c r="J243" i="7"/>
  <c r="V243" i="7"/>
  <c r="R243" i="7"/>
  <c r="U243" i="7"/>
  <c r="T243" i="7"/>
  <c r="S243" i="7"/>
  <c r="L235" i="7"/>
  <c r="U242" i="7"/>
  <c r="L238" i="7"/>
  <c r="R242" i="7"/>
  <c r="V242" i="7"/>
  <c r="S242" i="7"/>
  <c r="H219" i="7"/>
  <c r="L236" i="7"/>
  <c r="T236" i="7"/>
  <c r="U236" i="7"/>
  <c r="R236" i="7"/>
  <c r="V236" i="7"/>
  <c r="S236" i="7"/>
  <c r="H217" i="7"/>
  <c r="H220" i="7"/>
  <c r="H218" i="7"/>
  <c r="H206" i="7"/>
  <c r="O218" i="7"/>
  <c r="P218" i="7"/>
  <c r="B220" i="7"/>
  <c r="N219" i="7"/>
  <c r="Q219" i="7"/>
  <c r="M219" i="7"/>
  <c r="P219" i="7"/>
  <c r="O219" i="7"/>
  <c r="M218" i="7"/>
  <c r="Q218" i="7"/>
  <c r="N218" i="7"/>
  <c r="J212" i="7"/>
  <c r="J214" i="7"/>
  <c r="J213" i="7"/>
  <c r="T214" i="7"/>
  <c r="R214" i="7"/>
  <c r="B215" i="7"/>
  <c r="S214" i="7"/>
  <c r="V214" i="7"/>
  <c r="U214" i="7"/>
  <c r="J215" i="7"/>
  <c r="T213" i="7"/>
  <c r="H191" i="7"/>
  <c r="H192" i="7"/>
  <c r="H207" i="7"/>
  <c r="U213" i="7"/>
  <c r="R213" i="7"/>
  <c r="V213" i="7"/>
  <c r="S213" i="7"/>
  <c r="H209" i="7"/>
  <c r="H210" i="7"/>
  <c r="O207" i="7"/>
  <c r="B209" i="7"/>
  <c r="H194" i="7"/>
  <c r="P207" i="7"/>
  <c r="H208" i="7"/>
  <c r="Q208" i="7"/>
  <c r="M208" i="7"/>
  <c r="P208" i="7"/>
  <c r="O208" i="7"/>
  <c r="N208" i="7"/>
  <c r="M207" i="7"/>
  <c r="Q207" i="7"/>
  <c r="N207" i="7"/>
  <c r="O192" i="7"/>
  <c r="H193" i="7"/>
  <c r="O193" i="7"/>
  <c r="M193" i="7"/>
  <c r="B194" i="7"/>
  <c r="O194" i="7" s="1"/>
  <c r="N193" i="7"/>
  <c r="Q193" i="7"/>
  <c r="P193" i="7"/>
  <c r="P192" i="7"/>
  <c r="M192" i="7"/>
  <c r="Q192" i="7"/>
  <c r="N192" i="7"/>
  <c r="J170" i="7"/>
  <c r="J172" i="7"/>
  <c r="J165" i="7"/>
  <c r="J167" i="7"/>
  <c r="J169" i="7"/>
  <c r="J166" i="7"/>
  <c r="J163" i="7"/>
  <c r="J168" i="7"/>
  <c r="J171" i="7"/>
  <c r="J145" i="7"/>
  <c r="J164" i="7"/>
  <c r="L160" i="7"/>
  <c r="H138" i="7"/>
  <c r="T164" i="7"/>
  <c r="J173" i="7"/>
  <c r="V165" i="7"/>
  <c r="R165" i="7"/>
  <c r="U165" i="7"/>
  <c r="T165" i="7"/>
  <c r="B166" i="7"/>
  <c r="S165" i="7"/>
  <c r="U164" i="7"/>
  <c r="H148" i="7"/>
  <c r="H149" i="7"/>
  <c r="R164" i="7"/>
  <c r="V164" i="7"/>
  <c r="L177" i="7"/>
  <c r="L178" i="7"/>
  <c r="S164" i="7"/>
  <c r="L159" i="7"/>
  <c r="L161" i="7"/>
  <c r="L158" i="7"/>
  <c r="AA159" i="7"/>
  <c r="L179" i="7"/>
  <c r="W159" i="7"/>
  <c r="S159" i="7"/>
  <c r="B179" i="7"/>
  <c r="S178" i="7"/>
  <c r="V178" i="7"/>
  <c r="R178" i="7"/>
  <c r="T178" i="7"/>
  <c r="U178" i="7"/>
  <c r="T159" i="7"/>
  <c r="X159" i="7"/>
  <c r="B160" i="7"/>
  <c r="B161" i="7" s="1"/>
  <c r="U159" i="7"/>
  <c r="Y159" i="7"/>
  <c r="R159" i="7"/>
  <c r="V159" i="7"/>
  <c r="H150" i="7"/>
  <c r="H141" i="7"/>
  <c r="O149" i="7"/>
  <c r="Q150" i="7"/>
  <c r="M150" i="7"/>
  <c r="P150" i="7"/>
  <c r="O150" i="7"/>
  <c r="N150" i="7"/>
  <c r="P149" i="7"/>
  <c r="M149" i="7"/>
  <c r="Q149" i="7"/>
  <c r="N149" i="7"/>
  <c r="H130" i="7"/>
  <c r="H139" i="7"/>
  <c r="O139" i="7"/>
  <c r="B141" i="7"/>
  <c r="P139" i="7"/>
  <c r="H140" i="7"/>
  <c r="Q140" i="7"/>
  <c r="M140" i="7"/>
  <c r="P140" i="7"/>
  <c r="N140" i="7"/>
  <c r="O140" i="7"/>
  <c r="M139" i="7"/>
  <c r="Q139" i="7"/>
  <c r="N139" i="7"/>
  <c r="O129" i="7"/>
  <c r="H128" i="7"/>
  <c r="P129" i="7"/>
  <c r="H129" i="7"/>
  <c r="Q130" i="7"/>
  <c r="M130" i="7"/>
  <c r="O130" i="7"/>
  <c r="N130" i="7"/>
  <c r="P130" i="7"/>
  <c r="M129" i="7"/>
  <c r="Q129" i="7"/>
  <c r="N129" i="7"/>
  <c r="J123" i="7"/>
  <c r="J121" i="7"/>
  <c r="J120" i="7"/>
  <c r="J117" i="7"/>
  <c r="J124" i="7"/>
  <c r="S117" i="7"/>
  <c r="V118" i="7"/>
  <c r="J122" i="7"/>
  <c r="J116" i="7"/>
  <c r="U118" i="7"/>
  <c r="T117" i="7"/>
  <c r="J118" i="7"/>
  <c r="U117" i="7"/>
  <c r="S118" i="7"/>
  <c r="T118" i="7"/>
  <c r="R117" i="7"/>
  <c r="V117" i="7"/>
  <c r="R118" i="7"/>
  <c r="G114" i="7"/>
  <c r="F114" i="7"/>
  <c r="G113" i="7"/>
  <c r="F113" i="7"/>
  <c r="G112" i="7"/>
  <c r="F112" i="7"/>
  <c r="B112" i="7"/>
  <c r="B113" i="7" s="1"/>
  <c r="Q111" i="7"/>
  <c r="P111" i="7"/>
  <c r="O111" i="7"/>
  <c r="N111" i="7"/>
  <c r="M111" i="7"/>
  <c r="G111" i="7"/>
  <c r="F111" i="7"/>
  <c r="K104" i="7"/>
  <c r="F104" i="7"/>
  <c r="K103" i="7"/>
  <c r="F103" i="7"/>
  <c r="K102" i="7"/>
  <c r="F102" i="7"/>
  <c r="B102" i="7"/>
  <c r="V101" i="7"/>
  <c r="U101" i="7"/>
  <c r="T101" i="7"/>
  <c r="S101" i="7"/>
  <c r="R101" i="7"/>
  <c r="K101" i="7"/>
  <c r="F101" i="7"/>
  <c r="X228" i="13" l="1"/>
  <c r="X258" i="13" s="1"/>
  <c r="V277" i="13" s="1"/>
  <c r="V311" i="13" s="1"/>
  <c r="R228" i="13"/>
  <c r="U228" i="13"/>
  <c r="W228" i="13"/>
  <c r="W258" i="13" s="1"/>
  <c r="U277" i="13" s="1"/>
  <c r="U311" i="13" s="1"/>
  <c r="S228" i="13"/>
  <c r="AA228" i="13"/>
  <c r="AA258" i="13" s="1"/>
  <c r="Y277" i="13" s="1"/>
  <c r="Y311" i="13" s="1"/>
  <c r="U118" i="13"/>
  <c r="R118" i="13"/>
  <c r="V118" i="13"/>
  <c r="T118" i="13"/>
  <c r="L315" i="15"/>
  <c r="K315" i="15"/>
  <c r="N348" i="15"/>
  <c r="S237" i="7"/>
  <c r="R237" i="7"/>
  <c r="T237" i="7"/>
  <c r="V237" i="7"/>
  <c r="L328" i="16"/>
  <c r="L298" i="16"/>
  <c r="I328" i="16"/>
  <c r="I298" i="16"/>
  <c r="K328" i="16"/>
  <c r="K298" i="16"/>
  <c r="J328" i="16"/>
  <c r="J298" i="16"/>
  <c r="M328" i="16"/>
  <c r="M298" i="16"/>
  <c r="T280" i="16"/>
  <c r="Q297" i="16" s="1"/>
  <c r="Q331" i="16" s="1"/>
  <c r="S280" i="16"/>
  <c r="P297" i="16" s="1"/>
  <c r="P331" i="16" s="1"/>
  <c r="V280" i="16"/>
  <c r="S297" i="16" s="1"/>
  <c r="S331" i="16" s="1"/>
  <c r="R280" i="16"/>
  <c r="O297" i="16" s="1"/>
  <c r="O331" i="16" s="1"/>
  <c r="U280" i="16"/>
  <c r="R297" i="16" s="1"/>
  <c r="R331" i="16" s="1"/>
  <c r="V184" i="16"/>
  <c r="R184" i="16"/>
  <c r="U184" i="16"/>
  <c r="T184" i="16"/>
  <c r="S184" i="16"/>
  <c r="M315" i="15"/>
  <c r="U114" i="16"/>
  <c r="U141" i="16" s="1"/>
  <c r="R295" i="16" s="1"/>
  <c r="R329" i="16" s="1"/>
  <c r="T114" i="16"/>
  <c r="T141" i="16" s="1"/>
  <c r="Q295" i="16" s="1"/>
  <c r="Q329" i="16" s="1"/>
  <c r="V114" i="16"/>
  <c r="V141" i="16" s="1"/>
  <c r="S295" i="16" s="1"/>
  <c r="S329" i="16" s="1"/>
  <c r="S114" i="16"/>
  <c r="S141" i="16" s="1"/>
  <c r="P295" i="16" s="1"/>
  <c r="P329" i="16" s="1"/>
  <c r="R114" i="16"/>
  <c r="R141" i="16" s="1"/>
  <c r="O295" i="16" s="1"/>
  <c r="O329" i="16" s="1"/>
  <c r="V269" i="15"/>
  <c r="R269" i="15"/>
  <c r="S269" i="15"/>
  <c r="U269" i="15"/>
  <c r="T269" i="15"/>
  <c r="N347" i="15"/>
  <c r="T191" i="15"/>
  <c r="S191" i="15"/>
  <c r="V191" i="15"/>
  <c r="R191" i="15"/>
  <c r="U191" i="15"/>
  <c r="V315" i="15"/>
  <c r="X315" i="15"/>
  <c r="W315" i="15"/>
  <c r="S120" i="15"/>
  <c r="U120" i="15"/>
  <c r="T120" i="15"/>
  <c r="V120" i="15"/>
  <c r="R120" i="15"/>
  <c r="Y315" i="15"/>
  <c r="Z348" i="15"/>
  <c r="U315" i="15"/>
  <c r="B44" i="15"/>
  <c r="B45" i="15" s="1"/>
  <c r="S43" i="15"/>
  <c r="V43" i="15"/>
  <c r="R43" i="15"/>
  <c r="U43" i="15"/>
  <c r="T43" i="15"/>
  <c r="S245" i="14"/>
  <c r="V245" i="14"/>
  <c r="R245" i="14"/>
  <c r="U245" i="14"/>
  <c r="T245" i="14"/>
  <c r="W254" i="14"/>
  <c r="U271" i="14" s="1"/>
  <c r="U305" i="14" s="1"/>
  <c r="Z254" i="14"/>
  <c r="X271" i="14" s="1"/>
  <c r="X305" i="14" s="1"/>
  <c r="V246" i="14"/>
  <c r="R246" i="14"/>
  <c r="S246" i="14"/>
  <c r="U246" i="14"/>
  <c r="T246" i="14"/>
  <c r="AA254" i="14"/>
  <c r="Y271" i="14" s="1"/>
  <c r="Y305" i="14" s="1"/>
  <c r="Y254" i="14"/>
  <c r="W271" i="14" s="1"/>
  <c r="W305" i="14" s="1"/>
  <c r="Z304" i="14"/>
  <c r="X63" i="14"/>
  <c r="V268" i="14" s="1"/>
  <c r="V272" i="14" s="1"/>
  <c r="W63" i="14"/>
  <c r="U268" i="14" s="1"/>
  <c r="U302" i="14" s="1"/>
  <c r="P264" i="14"/>
  <c r="Q264" i="14" s="1"/>
  <c r="Y63" i="14"/>
  <c r="W268" i="14" s="1"/>
  <c r="W302" i="14" s="1"/>
  <c r="N304" i="14"/>
  <c r="N254" i="14"/>
  <c r="J271" i="14" s="1"/>
  <c r="J305" i="14" s="1"/>
  <c r="P254" i="14"/>
  <c r="L271" i="14" s="1"/>
  <c r="L305" i="14" s="1"/>
  <c r="N303" i="14"/>
  <c r="U47" i="14"/>
  <c r="R47" i="14"/>
  <c r="T47" i="14"/>
  <c r="V47" i="14"/>
  <c r="S47" i="14"/>
  <c r="B48" i="14"/>
  <c r="Q254" i="14"/>
  <c r="M271" i="14" s="1"/>
  <c r="M305" i="14" s="1"/>
  <c r="O254" i="14"/>
  <c r="K271" i="14" s="1"/>
  <c r="K272" i="14" s="1"/>
  <c r="Z63" i="14"/>
  <c r="X268" i="14" s="1"/>
  <c r="M254" i="14"/>
  <c r="I271" i="14" s="1"/>
  <c r="I305" i="14" s="1"/>
  <c r="Z303" i="14"/>
  <c r="U164" i="14"/>
  <c r="V164" i="14"/>
  <c r="T164" i="14"/>
  <c r="S164" i="14"/>
  <c r="B165" i="14"/>
  <c r="R164" i="14"/>
  <c r="U115" i="14"/>
  <c r="V115" i="14"/>
  <c r="T115" i="14"/>
  <c r="S115" i="14"/>
  <c r="B116" i="14"/>
  <c r="R115" i="14"/>
  <c r="AA63" i="14"/>
  <c r="Y268" i="14" s="1"/>
  <c r="N302" i="14"/>
  <c r="V218" i="14"/>
  <c r="R218" i="14"/>
  <c r="T218" i="14"/>
  <c r="U218" i="14"/>
  <c r="S218" i="14"/>
  <c r="P268" i="13"/>
  <c r="P270" i="13" s="1"/>
  <c r="N311" i="13"/>
  <c r="Z310" i="13"/>
  <c r="Z309" i="13"/>
  <c r="U308" i="13"/>
  <c r="X278" i="13"/>
  <c r="X308" i="13"/>
  <c r="L310" i="13"/>
  <c r="L278" i="13"/>
  <c r="J310" i="13"/>
  <c r="J278" i="13"/>
  <c r="V308" i="13"/>
  <c r="W308" i="13"/>
  <c r="W278" i="13"/>
  <c r="M278" i="13"/>
  <c r="M308" i="13"/>
  <c r="T244" i="13"/>
  <c r="T258" i="13" s="1"/>
  <c r="Q277" i="13" s="1"/>
  <c r="Q311" i="13" s="1"/>
  <c r="V244" i="13"/>
  <c r="V258" i="13" s="1"/>
  <c r="S277" i="13" s="1"/>
  <c r="S311" i="13" s="1"/>
  <c r="U244" i="13"/>
  <c r="R244" i="13"/>
  <c r="R258" i="13" s="1"/>
  <c r="O277" i="13" s="1"/>
  <c r="O311" i="13" s="1"/>
  <c r="S244" i="13"/>
  <c r="I278" i="13"/>
  <c r="I308" i="13"/>
  <c r="Y308" i="13"/>
  <c r="Y278" i="13"/>
  <c r="T46" i="13"/>
  <c r="V46" i="13"/>
  <c r="R46" i="13"/>
  <c r="S46" i="13"/>
  <c r="B47" i="13"/>
  <c r="U46" i="13"/>
  <c r="B168" i="13"/>
  <c r="S167" i="13"/>
  <c r="R167" i="13"/>
  <c r="V167" i="13"/>
  <c r="U167" i="13"/>
  <c r="T167" i="13"/>
  <c r="K308" i="13"/>
  <c r="K278" i="13"/>
  <c r="V119" i="13"/>
  <c r="R119" i="13"/>
  <c r="U119" i="13"/>
  <c r="B120" i="13"/>
  <c r="T119" i="13"/>
  <c r="S119" i="13"/>
  <c r="O141" i="7"/>
  <c r="O202" i="7" s="1"/>
  <c r="K279" i="7" s="1"/>
  <c r="K313" i="7" s="1"/>
  <c r="P141" i="7"/>
  <c r="N141" i="7"/>
  <c r="M141" i="7"/>
  <c r="Q141" i="7"/>
  <c r="N209" i="7"/>
  <c r="Q209" i="7"/>
  <c r="O209" i="7"/>
  <c r="P209" i="7"/>
  <c r="M209" i="7"/>
  <c r="H263" i="7"/>
  <c r="M272" i="7" s="1"/>
  <c r="X179" i="7"/>
  <c r="Z179" i="7"/>
  <c r="Y179" i="7"/>
  <c r="W179" i="7"/>
  <c r="AA179" i="7"/>
  <c r="B103" i="7"/>
  <c r="R103" i="7" s="1"/>
  <c r="Y102" i="7"/>
  <c r="X102" i="7"/>
  <c r="W102" i="7"/>
  <c r="AA102" i="7"/>
  <c r="Z102" i="7"/>
  <c r="L263" i="7"/>
  <c r="O272" i="7" s="1"/>
  <c r="B238" i="7"/>
  <c r="Y237" i="7"/>
  <c r="X237" i="7"/>
  <c r="W237" i="7"/>
  <c r="AA237" i="7"/>
  <c r="Z237" i="7"/>
  <c r="H202" i="7"/>
  <c r="M271" i="7" s="1"/>
  <c r="L202" i="7"/>
  <c r="O271" i="7" s="1"/>
  <c r="Q220" i="7"/>
  <c r="M220" i="7"/>
  <c r="P220" i="7"/>
  <c r="N220" i="7"/>
  <c r="O220" i="7"/>
  <c r="S215" i="7"/>
  <c r="T215" i="7"/>
  <c r="U215" i="7"/>
  <c r="V215" i="7"/>
  <c r="R215" i="7"/>
  <c r="N194" i="7"/>
  <c r="M194" i="7"/>
  <c r="P194" i="7"/>
  <c r="Q194" i="7"/>
  <c r="U166" i="7"/>
  <c r="T166" i="7"/>
  <c r="B167" i="7"/>
  <c r="B168" i="7" s="1"/>
  <c r="S166" i="7"/>
  <c r="V166" i="7"/>
  <c r="R166" i="7"/>
  <c r="AA161" i="7"/>
  <c r="W161" i="7"/>
  <c r="S161" i="7"/>
  <c r="Z161" i="7"/>
  <c r="V161" i="7"/>
  <c r="R161" i="7"/>
  <c r="Y161" i="7"/>
  <c r="U161" i="7"/>
  <c r="X161" i="7"/>
  <c r="T161" i="7"/>
  <c r="X160" i="7"/>
  <c r="T160" i="7"/>
  <c r="AA160" i="7"/>
  <c r="W160" i="7"/>
  <c r="S160" i="7"/>
  <c r="Y160" i="7"/>
  <c r="U160" i="7"/>
  <c r="Z160" i="7"/>
  <c r="V160" i="7"/>
  <c r="R160" i="7"/>
  <c r="V179" i="7"/>
  <c r="R179" i="7"/>
  <c r="U179" i="7"/>
  <c r="T179" i="7"/>
  <c r="S179" i="7"/>
  <c r="H114" i="7"/>
  <c r="O112" i="7"/>
  <c r="H111" i="7"/>
  <c r="B114" i="7"/>
  <c r="P112" i="7"/>
  <c r="T120" i="7"/>
  <c r="S120" i="7"/>
  <c r="U120" i="7"/>
  <c r="V120" i="7"/>
  <c r="R120" i="7"/>
  <c r="H113" i="7"/>
  <c r="H112" i="7"/>
  <c r="Q113" i="7"/>
  <c r="M113" i="7"/>
  <c r="O113" i="7"/>
  <c r="N113" i="7"/>
  <c r="P113" i="7"/>
  <c r="M112" i="7"/>
  <c r="Q112" i="7"/>
  <c r="N112" i="7"/>
  <c r="L101" i="7"/>
  <c r="L102" i="7"/>
  <c r="T102" i="7"/>
  <c r="U102" i="7"/>
  <c r="L103" i="7"/>
  <c r="L104" i="7"/>
  <c r="R102" i="7"/>
  <c r="V102" i="7"/>
  <c r="S102" i="7"/>
  <c r="U278" i="13" l="1"/>
  <c r="Z311" i="13"/>
  <c r="S258" i="13"/>
  <c r="P277" i="13" s="1"/>
  <c r="P311" i="13" s="1"/>
  <c r="U258" i="13"/>
  <c r="R277" i="13" s="1"/>
  <c r="R311" i="13" s="1"/>
  <c r="V278" i="13"/>
  <c r="X272" i="14"/>
  <c r="P202" i="7"/>
  <c r="L279" i="7" s="1"/>
  <c r="L313" i="7" s="1"/>
  <c r="V103" i="7"/>
  <c r="Q202" i="7"/>
  <c r="M279" i="7" s="1"/>
  <c r="M313" i="7" s="1"/>
  <c r="S103" i="7"/>
  <c r="T103" i="7"/>
  <c r="U103" i="7"/>
  <c r="B104" i="7"/>
  <c r="Z104" i="7" s="1"/>
  <c r="N202" i="7"/>
  <c r="J279" i="7" s="1"/>
  <c r="J313" i="7" s="1"/>
  <c r="N328" i="16"/>
  <c r="T331" i="16"/>
  <c r="T329" i="16"/>
  <c r="V44" i="16"/>
  <c r="R44" i="16"/>
  <c r="U44" i="16"/>
  <c r="T44" i="16"/>
  <c r="S44" i="16"/>
  <c r="V121" i="15"/>
  <c r="R121" i="15"/>
  <c r="T121" i="15"/>
  <c r="S121" i="15"/>
  <c r="U121" i="15"/>
  <c r="U45" i="15"/>
  <c r="R45" i="15"/>
  <c r="T45" i="15"/>
  <c r="B46" i="15"/>
  <c r="S45" i="15"/>
  <c r="V45" i="15"/>
  <c r="V44" i="15"/>
  <c r="R44" i="15"/>
  <c r="U44" i="15"/>
  <c r="T44" i="15"/>
  <c r="S44" i="15"/>
  <c r="V302" i="14"/>
  <c r="Z305" i="14"/>
  <c r="U272" i="14"/>
  <c r="S247" i="14"/>
  <c r="V247" i="14"/>
  <c r="R247" i="14"/>
  <c r="T247" i="14"/>
  <c r="U247" i="14"/>
  <c r="V248" i="14"/>
  <c r="V254" i="14" s="1"/>
  <c r="S271" i="14" s="1"/>
  <c r="S305" i="14" s="1"/>
  <c r="R248" i="14"/>
  <c r="U248" i="14"/>
  <c r="T248" i="14"/>
  <c r="S248" i="14"/>
  <c r="M272" i="14"/>
  <c r="L272" i="14"/>
  <c r="W272" i="14"/>
  <c r="I272" i="14"/>
  <c r="J272" i="14"/>
  <c r="K305" i="14"/>
  <c r="N305" i="14" s="1"/>
  <c r="X302" i="14"/>
  <c r="B49" i="14"/>
  <c r="S48" i="14"/>
  <c r="T48" i="14"/>
  <c r="V48" i="14"/>
  <c r="U48" i="14"/>
  <c r="R48" i="14"/>
  <c r="Q268" i="13"/>
  <c r="Q270" i="13" s="1"/>
  <c r="Y302" i="14"/>
  <c r="Z302" i="14" s="1"/>
  <c r="Y272" i="14"/>
  <c r="T116" i="14"/>
  <c r="B117" i="14"/>
  <c r="S116" i="14"/>
  <c r="V116" i="14"/>
  <c r="U116" i="14"/>
  <c r="R116" i="14"/>
  <c r="T165" i="14"/>
  <c r="V165" i="14"/>
  <c r="U165" i="14"/>
  <c r="S165" i="14"/>
  <c r="R165" i="14"/>
  <c r="N310" i="13"/>
  <c r="V168" i="13"/>
  <c r="R168" i="13"/>
  <c r="T168" i="13"/>
  <c r="S168" i="13"/>
  <c r="B169" i="13"/>
  <c r="B170" i="13" s="1"/>
  <c r="U168" i="13"/>
  <c r="N308" i="13"/>
  <c r="Z308" i="13"/>
  <c r="B48" i="13"/>
  <c r="S47" i="13"/>
  <c r="U47" i="13"/>
  <c r="V47" i="13"/>
  <c r="T47" i="13"/>
  <c r="R47" i="13"/>
  <c r="U120" i="13"/>
  <c r="T120" i="13"/>
  <c r="V120" i="13"/>
  <c r="S120" i="13"/>
  <c r="R120" i="13"/>
  <c r="B121" i="13"/>
  <c r="W202" i="7"/>
  <c r="U279" i="7" s="1"/>
  <c r="U313" i="7" s="1"/>
  <c r="P263" i="7"/>
  <c r="L280" i="7" s="1"/>
  <c r="L314" i="7" s="1"/>
  <c r="M263" i="7"/>
  <c r="I280" i="7" s="1"/>
  <c r="Q263" i="7"/>
  <c r="M280" i="7" s="1"/>
  <c r="M314" i="7" s="1"/>
  <c r="O263" i="7"/>
  <c r="K280" i="7" s="1"/>
  <c r="K314" i="7" s="1"/>
  <c r="P114" i="7"/>
  <c r="O114" i="7"/>
  <c r="M114" i="7"/>
  <c r="Q114" i="7"/>
  <c r="N114" i="7"/>
  <c r="M202" i="7"/>
  <c r="I279" i="7" s="1"/>
  <c r="I313" i="7" s="1"/>
  <c r="N263" i="7"/>
  <c r="J280" i="7" s="1"/>
  <c r="J314" i="7" s="1"/>
  <c r="AA202" i="7"/>
  <c r="Y279" i="7" s="1"/>
  <c r="Y313" i="7" s="1"/>
  <c r="W103" i="7"/>
  <c r="AA103" i="7"/>
  <c r="Y103" i="7"/>
  <c r="Z103" i="7"/>
  <c r="X103" i="7"/>
  <c r="B239" i="7"/>
  <c r="W238" i="7"/>
  <c r="AA238" i="7"/>
  <c r="Y238" i="7"/>
  <c r="Z238" i="7"/>
  <c r="X238" i="7"/>
  <c r="T238" i="7"/>
  <c r="U238" i="7"/>
  <c r="S238" i="7"/>
  <c r="V238" i="7"/>
  <c r="R238" i="7"/>
  <c r="W104" i="7"/>
  <c r="X202" i="7"/>
  <c r="V279" i="7" s="1"/>
  <c r="V313" i="7" s="1"/>
  <c r="Y202" i="7"/>
  <c r="W279" i="7" s="1"/>
  <c r="W313" i="7" s="1"/>
  <c r="Z202" i="7"/>
  <c r="X279" i="7" s="1"/>
  <c r="X313" i="7" s="1"/>
  <c r="T167" i="7"/>
  <c r="S167" i="7"/>
  <c r="V167" i="7"/>
  <c r="R167" i="7"/>
  <c r="U167" i="7"/>
  <c r="T311" i="13" l="1"/>
  <c r="S104" i="7"/>
  <c r="U104" i="7"/>
  <c r="AA104" i="7"/>
  <c r="R104" i="7"/>
  <c r="T104" i="7"/>
  <c r="V104" i="7"/>
  <c r="Y104" i="7"/>
  <c r="X104" i="7"/>
  <c r="Z313" i="7"/>
  <c r="N313" i="7"/>
  <c r="T185" i="16"/>
  <c r="S185" i="16"/>
  <c r="V185" i="16"/>
  <c r="R185" i="16"/>
  <c r="U185" i="16"/>
  <c r="V192" i="15"/>
  <c r="R192" i="15"/>
  <c r="U192" i="15"/>
  <c r="T192" i="15"/>
  <c r="S192" i="15"/>
  <c r="T46" i="15"/>
  <c r="B47" i="15"/>
  <c r="S46" i="15"/>
  <c r="V46" i="15"/>
  <c r="R46" i="15"/>
  <c r="U46" i="15"/>
  <c r="S297" i="15"/>
  <c r="P314" i="15" s="1"/>
  <c r="P348" i="15" s="1"/>
  <c r="V297" i="15"/>
  <c r="S314" i="15" s="1"/>
  <c r="S348" i="15" s="1"/>
  <c r="R297" i="15"/>
  <c r="O314" i="15" s="1"/>
  <c r="O348" i="15" s="1"/>
  <c r="U297" i="15"/>
  <c r="R314" i="15" s="1"/>
  <c r="R348" i="15" s="1"/>
  <c r="T297" i="15"/>
  <c r="Q314" i="15" s="1"/>
  <c r="Q348" i="15" s="1"/>
  <c r="U254" i="14"/>
  <c r="R271" i="14" s="1"/>
  <c r="R305" i="14" s="1"/>
  <c r="S254" i="14"/>
  <c r="P271" i="14" s="1"/>
  <c r="P305" i="14" s="1"/>
  <c r="R254" i="14"/>
  <c r="O271" i="14" s="1"/>
  <c r="O305" i="14" s="1"/>
  <c r="T254" i="14"/>
  <c r="Q271" i="14" s="1"/>
  <c r="Q305" i="14" s="1"/>
  <c r="V49" i="14"/>
  <c r="B50" i="14"/>
  <c r="R49" i="14"/>
  <c r="T49" i="14"/>
  <c r="S49" i="14"/>
  <c r="U49" i="14"/>
  <c r="B118" i="14"/>
  <c r="S117" i="14"/>
  <c r="V117" i="14"/>
  <c r="R117" i="14"/>
  <c r="U117" i="14"/>
  <c r="T117" i="14"/>
  <c r="V48" i="13"/>
  <c r="R48" i="13"/>
  <c r="T48" i="13"/>
  <c r="U48" i="13"/>
  <c r="S48" i="13"/>
  <c r="B49" i="13"/>
  <c r="T121" i="13"/>
  <c r="B122" i="13"/>
  <c r="S121" i="13"/>
  <c r="V121" i="13"/>
  <c r="U121" i="13"/>
  <c r="R121" i="13"/>
  <c r="U169" i="13"/>
  <c r="V169" i="13"/>
  <c r="T169" i="13"/>
  <c r="S169" i="13"/>
  <c r="R169" i="13"/>
  <c r="I314" i="7"/>
  <c r="N314" i="7" s="1"/>
  <c r="Z239" i="7"/>
  <c r="Z263" i="7" s="1"/>
  <c r="X280" i="7" s="1"/>
  <c r="X314" i="7" s="1"/>
  <c r="Y239" i="7"/>
  <c r="Y263" i="7" s="1"/>
  <c r="W280" i="7" s="1"/>
  <c r="W314" i="7" s="1"/>
  <c r="AA239" i="7"/>
  <c r="AA263" i="7" s="1"/>
  <c r="Y280" i="7" s="1"/>
  <c r="Y314" i="7" s="1"/>
  <c r="W239" i="7"/>
  <c r="W263" i="7" s="1"/>
  <c r="U280" i="7" s="1"/>
  <c r="U314" i="7" s="1"/>
  <c r="X239" i="7"/>
  <c r="X263" i="7" s="1"/>
  <c r="V280" i="7" s="1"/>
  <c r="V314" i="7" s="1"/>
  <c r="R239" i="7"/>
  <c r="U239" i="7"/>
  <c r="V239" i="7"/>
  <c r="S239" i="7"/>
  <c r="T239" i="7"/>
  <c r="K93" i="7"/>
  <c r="F93" i="7"/>
  <c r="K92" i="7"/>
  <c r="F92" i="7"/>
  <c r="B92" i="7"/>
  <c r="Z92" i="7" s="1"/>
  <c r="AA91" i="7"/>
  <c r="Z91" i="7"/>
  <c r="Y91" i="7"/>
  <c r="X91" i="7"/>
  <c r="W91" i="7"/>
  <c r="V91" i="7"/>
  <c r="U91" i="7"/>
  <c r="T91" i="7"/>
  <c r="S91" i="7"/>
  <c r="R91" i="7"/>
  <c r="K91" i="7"/>
  <c r="F91" i="7"/>
  <c r="F70" i="7"/>
  <c r="G70" i="7"/>
  <c r="M70" i="7"/>
  <c r="N70" i="7"/>
  <c r="O70" i="7"/>
  <c r="P70" i="7"/>
  <c r="Q70" i="7"/>
  <c r="B71" i="7"/>
  <c r="N71" i="7" s="1"/>
  <c r="F71" i="7"/>
  <c r="G71" i="7"/>
  <c r="F72" i="7"/>
  <c r="G72" i="7"/>
  <c r="F73" i="7"/>
  <c r="G73" i="7"/>
  <c r="Z314" i="7" l="1"/>
  <c r="V186" i="16"/>
  <c r="R186" i="16"/>
  <c r="U186" i="16"/>
  <c r="T186" i="16"/>
  <c r="S186" i="16"/>
  <c r="T45" i="16"/>
  <c r="T78" i="16" s="1"/>
  <c r="Q294" i="16" s="1"/>
  <c r="S45" i="16"/>
  <c r="S78" i="16" s="1"/>
  <c r="P294" i="16" s="1"/>
  <c r="V45" i="16"/>
  <c r="V78" i="16" s="1"/>
  <c r="S294" i="16" s="1"/>
  <c r="R45" i="16"/>
  <c r="R78" i="16" s="1"/>
  <c r="O294" i="16" s="1"/>
  <c r="U45" i="16"/>
  <c r="U78" i="16" s="1"/>
  <c r="R294" i="16" s="1"/>
  <c r="V193" i="15"/>
  <c r="V225" i="15" s="1"/>
  <c r="S313" i="15" s="1"/>
  <c r="S347" i="15" s="1"/>
  <c r="R193" i="15"/>
  <c r="R225" i="15" s="1"/>
  <c r="O313" i="15" s="1"/>
  <c r="O347" i="15" s="1"/>
  <c r="U193" i="15"/>
  <c r="U225" i="15" s="1"/>
  <c r="R313" i="15" s="1"/>
  <c r="R347" i="15" s="1"/>
  <c r="T193" i="15"/>
  <c r="T225" i="15" s="1"/>
  <c r="Q313" i="15" s="1"/>
  <c r="Q347" i="15" s="1"/>
  <c r="S193" i="15"/>
  <c r="S225" i="15" s="1"/>
  <c r="P313" i="15" s="1"/>
  <c r="P347" i="15" s="1"/>
  <c r="T348" i="15"/>
  <c r="B48" i="15"/>
  <c r="S47" i="15"/>
  <c r="V47" i="15"/>
  <c r="R47" i="15"/>
  <c r="U47" i="15"/>
  <c r="T47" i="15"/>
  <c r="T305" i="14"/>
  <c r="V50" i="14"/>
  <c r="T50" i="14"/>
  <c r="R50" i="14"/>
  <c r="B51" i="14"/>
  <c r="S50" i="14"/>
  <c r="U50" i="14"/>
  <c r="V118" i="14"/>
  <c r="R118" i="14"/>
  <c r="U118" i="14"/>
  <c r="T118" i="14"/>
  <c r="S118" i="14"/>
  <c r="B119" i="14"/>
  <c r="S122" i="13"/>
  <c r="S132" i="13" s="1"/>
  <c r="P275" i="13" s="1"/>
  <c r="P309" i="13" s="1"/>
  <c r="V122" i="13"/>
  <c r="V132" i="13" s="1"/>
  <c r="S275" i="13" s="1"/>
  <c r="S309" i="13" s="1"/>
  <c r="R122" i="13"/>
  <c r="R132" i="13" s="1"/>
  <c r="O275" i="13" s="1"/>
  <c r="O309" i="13" s="1"/>
  <c r="U122" i="13"/>
  <c r="U132" i="13" s="1"/>
  <c r="R275" i="13" s="1"/>
  <c r="R309" i="13" s="1"/>
  <c r="T122" i="13"/>
  <c r="T132" i="13" s="1"/>
  <c r="Q275" i="13" s="1"/>
  <c r="Q309" i="13" s="1"/>
  <c r="U49" i="13"/>
  <c r="B50" i="13"/>
  <c r="S49" i="13"/>
  <c r="R49" i="13"/>
  <c r="V49" i="13"/>
  <c r="T49" i="13"/>
  <c r="K134" i="7"/>
  <c r="K270" i="7" s="1"/>
  <c r="S92" i="7"/>
  <c r="L91" i="7"/>
  <c r="B93" i="7"/>
  <c r="AA93" i="7" s="1"/>
  <c r="L92" i="7"/>
  <c r="L93" i="7"/>
  <c r="W92" i="7"/>
  <c r="X92" i="7"/>
  <c r="T92" i="7"/>
  <c r="Y92" i="7"/>
  <c r="U92" i="7"/>
  <c r="AA92" i="7"/>
  <c r="R92" i="7"/>
  <c r="V92" i="7"/>
  <c r="H72" i="7"/>
  <c r="H73" i="7"/>
  <c r="Q71" i="7"/>
  <c r="B73" i="7"/>
  <c r="M71" i="7"/>
  <c r="H71" i="7"/>
  <c r="H70" i="7"/>
  <c r="P71" i="7"/>
  <c r="O71" i="7"/>
  <c r="B72" i="7"/>
  <c r="G85" i="7"/>
  <c r="F85" i="7"/>
  <c r="G84" i="7"/>
  <c r="F84" i="7"/>
  <c r="B84" i="7"/>
  <c r="B85" i="7" s="1"/>
  <c r="Q83" i="7"/>
  <c r="P83" i="7"/>
  <c r="O83" i="7"/>
  <c r="N83" i="7"/>
  <c r="M83" i="7"/>
  <c r="G83" i="7"/>
  <c r="F83" i="7"/>
  <c r="Q58" i="7"/>
  <c r="P58" i="7"/>
  <c r="O58" i="7"/>
  <c r="N58" i="7"/>
  <c r="M58" i="7"/>
  <c r="F26" i="7"/>
  <c r="F27" i="7"/>
  <c r="F28" i="7"/>
  <c r="AA25" i="7"/>
  <c r="Z25" i="7"/>
  <c r="Y25" i="7"/>
  <c r="X25" i="7"/>
  <c r="W25" i="7"/>
  <c r="Q12" i="7"/>
  <c r="P12" i="7"/>
  <c r="O12" i="7"/>
  <c r="N12" i="7"/>
  <c r="M12" i="7"/>
  <c r="G60" i="7"/>
  <c r="F60" i="7"/>
  <c r="I49" i="7"/>
  <c r="I48" i="7"/>
  <c r="I47" i="7"/>
  <c r="I53" i="7"/>
  <c r="F53" i="7"/>
  <c r="F44" i="7"/>
  <c r="F45" i="7"/>
  <c r="F46" i="7"/>
  <c r="F47" i="7"/>
  <c r="F48" i="7"/>
  <c r="F49" i="7"/>
  <c r="F50" i="7"/>
  <c r="F51" i="7"/>
  <c r="F52" i="7"/>
  <c r="B44" i="7"/>
  <c r="B45" i="7" s="1"/>
  <c r="B46" i="7" s="1"/>
  <c r="B47" i="7" s="1"/>
  <c r="I52" i="7"/>
  <c r="I51" i="7"/>
  <c r="I50" i="7"/>
  <c r="K36" i="7"/>
  <c r="F36" i="7"/>
  <c r="K35" i="7"/>
  <c r="F35" i="7"/>
  <c r="K34" i="7"/>
  <c r="F34" i="7"/>
  <c r="B34" i="7"/>
  <c r="V33" i="7"/>
  <c r="U33" i="7"/>
  <c r="T33" i="7"/>
  <c r="S33" i="7"/>
  <c r="R33" i="7"/>
  <c r="K33" i="7"/>
  <c r="F33" i="7"/>
  <c r="F25" i="7"/>
  <c r="AA134" i="7" l="1"/>
  <c r="Y278" i="7" s="1"/>
  <c r="Y312" i="7" s="1"/>
  <c r="R220" i="16"/>
  <c r="O296" i="16" s="1"/>
  <c r="O330" i="16" s="1"/>
  <c r="V220" i="16"/>
  <c r="S296" i="16" s="1"/>
  <c r="S330" i="16" s="1"/>
  <c r="U220" i="16"/>
  <c r="R296" i="16" s="1"/>
  <c r="R330" i="16" s="1"/>
  <c r="S220" i="16"/>
  <c r="P296" i="16" s="1"/>
  <c r="P330" i="16" s="1"/>
  <c r="T220" i="16"/>
  <c r="Q296" i="16" s="1"/>
  <c r="Q330" i="16" s="1"/>
  <c r="S328" i="16"/>
  <c r="P328" i="16"/>
  <c r="R328" i="16"/>
  <c r="Q328" i="16"/>
  <c r="O328" i="16"/>
  <c r="T347" i="15"/>
  <c r="V48" i="15"/>
  <c r="V81" i="15" s="1"/>
  <c r="S311" i="15" s="1"/>
  <c r="R48" i="15"/>
  <c r="R81" i="15" s="1"/>
  <c r="O311" i="15" s="1"/>
  <c r="U48" i="15"/>
  <c r="U81" i="15" s="1"/>
  <c r="R311" i="15" s="1"/>
  <c r="T48" i="15"/>
  <c r="T81" i="15" s="1"/>
  <c r="Q311" i="15" s="1"/>
  <c r="S48" i="15"/>
  <c r="S81" i="15" s="1"/>
  <c r="P311" i="15" s="1"/>
  <c r="R51" i="14"/>
  <c r="T51" i="14"/>
  <c r="V51" i="14"/>
  <c r="S51" i="14"/>
  <c r="U51" i="14"/>
  <c r="U119" i="14"/>
  <c r="U129" i="14" s="1"/>
  <c r="R269" i="14" s="1"/>
  <c r="R303" i="14" s="1"/>
  <c r="T119" i="14"/>
  <c r="T129" i="14" s="1"/>
  <c r="Q269" i="14" s="1"/>
  <c r="Q303" i="14" s="1"/>
  <c r="R119" i="14"/>
  <c r="R129" i="14" s="1"/>
  <c r="O269" i="14" s="1"/>
  <c r="O303" i="14" s="1"/>
  <c r="V119" i="14"/>
  <c r="V129" i="14" s="1"/>
  <c r="S269" i="14" s="1"/>
  <c r="S303" i="14" s="1"/>
  <c r="S119" i="14"/>
  <c r="S129" i="14" s="1"/>
  <c r="P269" i="14" s="1"/>
  <c r="P303" i="14" s="1"/>
  <c r="T309" i="13"/>
  <c r="S170" i="13"/>
  <c r="V170" i="13"/>
  <c r="B171" i="13"/>
  <c r="U170" i="13"/>
  <c r="T170" i="13"/>
  <c r="R170" i="13"/>
  <c r="T50" i="13"/>
  <c r="V50" i="13"/>
  <c r="R50" i="13"/>
  <c r="B51" i="13"/>
  <c r="U50" i="13"/>
  <c r="S50" i="13"/>
  <c r="M73" i="7"/>
  <c r="Q73" i="7"/>
  <c r="N73" i="7"/>
  <c r="O73" i="7"/>
  <c r="P73" i="7"/>
  <c r="B35" i="7"/>
  <c r="S35" i="7" s="1"/>
  <c r="Y34" i="7"/>
  <c r="X34" i="7"/>
  <c r="AA34" i="7"/>
  <c r="W34" i="7"/>
  <c r="Z34" i="7"/>
  <c r="G134" i="7"/>
  <c r="I270" i="7" s="1"/>
  <c r="L134" i="7"/>
  <c r="O270" i="7" s="1"/>
  <c r="U168" i="7"/>
  <c r="T168" i="7"/>
  <c r="B169" i="7"/>
  <c r="S168" i="7"/>
  <c r="V168" i="7"/>
  <c r="R168" i="7"/>
  <c r="W93" i="7"/>
  <c r="W134" i="7" s="1"/>
  <c r="U278" i="7" s="1"/>
  <c r="U312" i="7" s="1"/>
  <c r="Y93" i="7"/>
  <c r="Y134" i="7" s="1"/>
  <c r="W278" i="7" s="1"/>
  <c r="W312" i="7" s="1"/>
  <c r="S93" i="7"/>
  <c r="X93" i="7"/>
  <c r="X134" i="7" s="1"/>
  <c r="V278" i="7" s="1"/>
  <c r="V312" i="7" s="1"/>
  <c r="Z93" i="7"/>
  <c r="Z134" i="7" s="1"/>
  <c r="X278" i="7" s="1"/>
  <c r="X312" i="7" s="1"/>
  <c r="R93" i="7"/>
  <c r="U93" i="7"/>
  <c r="T93" i="7"/>
  <c r="V93" i="7"/>
  <c r="M72" i="7"/>
  <c r="Q72" i="7"/>
  <c r="N72" i="7"/>
  <c r="P72" i="7"/>
  <c r="O72" i="7"/>
  <c r="H83" i="7"/>
  <c r="H84" i="7"/>
  <c r="O84" i="7"/>
  <c r="P84" i="7"/>
  <c r="H85" i="7"/>
  <c r="Q85" i="7"/>
  <c r="M85" i="7"/>
  <c r="P85" i="7"/>
  <c r="O85" i="7"/>
  <c r="N85" i="7"/>
  <c r="M84" i="7"/>
  <c r="Q84" i="7"/>
  <c r="N84" i="7"/>
  <c r="H60" i="7"/>
  <c r="J47" i="7"/>
  <c r="J48" i="7"/>
  <c r="J49" i="7"/>
  <c r="J53" i="7"/>
  <c r="B48" i="7"/>
  <c r="S47" i="7"/>
  <c r="R47" i="7"/>
  <c r="V47" i="7"/>
  <c r="T47" i="7"/>
  <c r="U47" i="7"/>
  <c r="J50" i="7"/>
  <c r="J51" i="7"/>
  <c r="J52" i="7"/>
  <c r="L33" i="7"/>
  <c r="T34" i="7"/>
  <c r="L35" i="7"/>
  <c r="L34" i="7"/>
  <c r="U34" i="7"/>
  <c r="L36" i="7"/>
  <c r="R34" i="7"/>
  <c r="V34" i="7"/>
  <c r="S34" i="7"/>
  <c r="O298" i="16" l="1"/>
  <c r="S298" i="16"/>
  <c r="U35" i="7"/>
  <c r="R35" i="7"/>
  <c r="B36" i="7"/>
  <c r="X36" i="7" s="1"/>
  <c r="V35" i="7"/>
  <c r="T35" i="7"/>
  <c r="Z312" i="7"/>
  <c r="R298" i="16"/>
  <c r="P298" i="16"/>
  <c r="Q298" i="16"/>
  <c r="T330" i="16"/>
  <c r="T328" i="16"/>
  <c r="V150" i="15"/>
  <c r="S312" i="15" s="1"/>
  <c r="S346" i="15" s="1"/>
  <c r="R150" i="15"/>
  <c r="O312" i="15" s="1"/>
  <c r="O346" i="15" s="1"/>
  <c r="T150" i="15"/>
  <c r="Q312" i="15" s="1"/>
  <c r="Q346" i="15" s="1"/>
  <c r="S150" i="15"/>
  <c r="P312" i="15" s="1"/>
  <c r="P346" i="15" s="1"/>
  <c r="U150" i="15"/>
  <c r="R312" i="15" s="1"/>
  <c r="R346" i="15" s="1"/>
  <c r="R345" i="15"/>
  <c r="O345" i="15"/>
  <c r="P345" i="15"/>
  <c r="Q345" i="15"/>
  <c r="S345" i="15"/>
  <c r="S189" i="14"/>
  <c r="P270" i="14" s="1"/>
  <c r="P304" i="14" s="1"/>
  <c r="U189" i="14"/>
  <c r="R270" i="14" s="1"/>
  <c r="T189" i="14"/>
  <c r="Q270" i="14" s="1"/>
  <c r="Q304" i="14" s="1"/>
  <c r="R189" i="14"/>
  <c r="O270" i="14" s="1"/>
  <c r="V189" i="14"/>
  <c r="S270" i="14" s="1"/>
  <c r="S304" i="14" s="1"/>
  <c r="T303" i="14"/>
  <c r="U171" i="13"/>
  <c r="U197" i="13" s="1"/>
  <c r="R276" i="13" s="1"/>
  <c r="R310" i="13" s="1"/>
  <c r="T171" i="13"/>
  <c r="T197" i="13" s="1"/>
  <c r="Q276" i="13" s="1"/>
  <c r="Q310" i="13" s="1"/>
  <c r="S171" i="13"/>
  <c r="S197" i="13" s="1"/>
  <c r="P276" i="13" s="1"/>
  <c r="P310" i="13" s="1"/>
  <c r="R171" i="13"/>
  <c r="R197" i="13" s="1"/>
  <c r="O276" i="13" s="1"/>
  <c r="O310" i="13" s="1"/>
  <c r="V171" i="13"/>
  <c r="V197" i="13" s="1"/>
  <c r="S276" i="13" s="1"/>
  <c r="S310" i="13" s="1"/>
  <c r="B52" i="13"/>
  <c r="S51" i="13"/>
  <c r="U51" i="13"/>
  <c r="T51" i="13"/>
  <c r="R51" i="13"/>
  <c r="V51" i="13"/>
  <c r="O134" i="7"/>
  <c r="K278" i="7" s="1"/>
  <c r="K312" i="7" s="1"/>
  <c r="M134" i="7"/>
  <c r="I278" i="7" s="1"/>
  <c r="I312" i="7" s="1"/>
  <c r="N134" i="7"/>
  <c r="J278" i="7" s="1"/>
  <c r="J312" i="7" s="1"/>
  <c r="P134" i="7"/>
  <c r="L278" i="7" s="1"/>
  <c r="L312" i="7" s="1"/>
  <c r="Z36" i="7"/>
  <c r="W36" i="7"/>
  <c r="Q134" i="7"/>
  <c r="M278" i="7" s="1"/>
  <c r="M312" i="7" s="1"/>
  <c r="W35" i="7"/>
  <c r="AA35" i="7"/>
  <c r="X35" i="7"/>
  <c r="Y35" i="7"/>
  <c r="Z35" i="7"/>
  <c r="H134" i="7"/>
  <c r="M270" i="7" s="1"/>
  <c r="B172" i="7"/>
  <c r="S172" i="7" s="1"/>
  <c r="B170" i="7"/>
  <c r="T169" i="7"/>
  <c r="S169" i="7"/>
  <c r="V169" i="7"/>
  <c r="R169" i="7"/>
  <c r="U169" i="7"/>
  <c r="B49" i="7"/>
  <c r="T48" i="7"/>
  <c r="S48" i="7"/>
  <c r="U48" i="7"/>
  <c r="R48" i="7"/>
  <c r="V48" i="7"/>
  <c r="T36" i="7" l="1"/>
  <c r="R36" i="7"/>
  <c r="V36" i="7"/>
  <c r="AA36" i="7"/>
  <c r="S36" i="7"/>
  <c r="Y36" i="7"/>
  <c r="U36" i="7"/>
  <c r="O315" i="15"/>
  <c r="Q315" i="15"/>
  <c r="S315" i="15"/>
  <c r="P315" i="15"/>
  <c r="R315" i="15"/>
  <c r="T346" i="15"/>
  <c r="T345" i="15"/>
  <c r="S63" i="14"/>
  <c r="P268" i="14" s="1"/>
  <c r="U63" i="14"/>
  <c r="R268" i="14" s="1"/>
  <c r="R302" i="14" s="1"/>
  <c r="T63" i="14"/>
  <c r="Q268" i="14" s="1"/>
  <c r="R63" i="14"/>
  <c r="O268" i="14" s="1"/>
  <c r="O302" i="14" s="1"/>
  <c r="V63" i="14"/>
  <c r="S268" i="14" s="1"/>
  <c r="S302" i="14" s="1"/>
  <c r="O304" i="14"/>
  <c r="R304" i="14"/>
  <c r="T310" i="13"/>
  <c r="V52" i="13"/>
  <c r="V64" i="13" s="1"/>
  <c r="S274" i="13" s="1"/>
  <c r="R52" i="13"/>
  <c r="R64" i="13" s="1"/>
  <c r="O274" i="13" s="1"/>
  <c r="T52" i="13"/>
  <c r="T64" i="13" s="1"/>
  <c r="Q274" i="13" s="1"/>
  <c r="U52" i="13"/>
  <c r="U64" i="13" s="1"/>
  <c r="R274" i="13" s="1"/>
  <c r="S52" i="13"/>
  <c r="S64" i="13" s="1"/>
  <c r="P274" i="13" s="1"/>
  <c r="N312" i="7"/>
  <c r="T172" i="7"/>
  <c r="U172" i="7"/>
  <c r="R172" i="7"/>
  <c r="V172" i="7"/>
  <c r="B171" i="7"/>
  <c r="B173" i="7" s="1"/>
  <c r="V170" i="7"/>
  <c r="S170" i="7"/>
  <c r="R170" i="7"/>
  <c r="T170" i="7"/>
  <c r="U170" i="7"/>
  <c r="B50" i="7"/>
  <c r="B51" i="7" s="1"/>
  <c r="B52" i="7" s="1"/>
  <c r="B53" i="7" s="1"/>
  <c r="U49" i="7"/>
  <c r="T49" i="7"/>
  <c r="R49" i="7"/>
  <c r="V49" i="7"/>
  <c r="S49" i="7"/>
  <c r="R272" i="14" l="1"/>
  <c r="Q302" i="14"/>
  <c r="Q272" i="14"/>
  <c r="O272" i="14"/>
  <c r="S272" i="14"/>
  <c r="P302" i="14"/>
  <c r="T302" i="14" s="1"/>
  <c r="P272" i="14"/>
  <c r="T304" i="14"/>
  <c r="R308" i="13"/>
  <c r="R278" i="13"/>
  <c r="Q308" i="13"/>
  <c r="Q278" i="13"/>
  <c r="O308" i="13"/>
  <c r="O278" i="13"/>
  <c r="P308" i="13"/>
  <c r="P278" i="13"/>
  <c r="S308" i="13"/>
  <c r="S278" i="13"/>
  <c r="R171" i="7"/>
  <c r="V171" i="7"/>
  <c r="T171" i="7"/>
  <c r="S171" i="7"/>
  <c r="U171" i="7"/>
  <c r="V173" i="7"/>
  <c r="R173" i="7"/>
  <c r="U173" i="7"/>
  <c r="T173" i="7"/>
  <c r="S173" i="7"/>
  <c r="V53" i="7"/>
  <c r="R53" i="7"/>
  <c r="U53" i="7"/>
  <c r="T53" i="7"/>
  <c r="S53" i="7"/>
  <c r="T308" i="13" l="1"/>
  <c r="K28" i="7"/>
  <c r="K27" i="7"/>
  <c r="K26" i="7"/>
  <c r="L26" i="7" s="1"/>
  <c r="B26" i="7"/>
  <c r="V25" i="7"/>
  <c r="U25" i="7"/>
  <c r="T25" i="7"/>
  <c r="S25" i="7"/>
  <c r="R25" i="7"/>
  <c r="K25" i="7"/>
  <c r="L25" i="7" l="1"/>
  <c r="K66" i="7"/>
  <c r="K269" i="7" s="1"/>
  <c r="K273" i="7" s="1"/>
  <c r="B27" i="7"/>
  <c r="B28" i="7" s="1"/>
  <c r="Z26" i="7"/>
  <c r="Y26" i="7"/>
  <c r="X26" i="7"/>
  <c r="AA26" i="7"/>
  <c r="W26" i="7"/>
  <c r="L28" i="7"/>
  <c r="L27" i="7"/>
  <c r="T26" i="7"/>
  <c r="U26" i="7"/>
  <c r="R26" i="7"/>
  <c r="V26" i="7"/>
  <c r="S26" i="7"/>
  <c r="I10" i="7"/>
  <c r="F10" i="7"/>
  <c r="I9" i="7"/>
  <c r="F9" i="7"/>
  <c r="I8" i="7"/>
  <c r="F8" i="7"/>
  <c r="B8" i="7"/>
  <c r="V8" i="7" s="1"/>
  <c r="V7" i="7"/>
  <c r="U7" i="7"/>
  <c r="T7" i="7"/>
  <c r="S7" i="7"/>
  <c r="R7" i="7"/>
  <c r="I7" i="7"/>
  <c r="F7" i="7"/>
  <c r="I233" i="7"/>
  <c r="F233" i="7"/>
  <c r="I232" i="7"/>
  <c r="F232" i="7"/>
  <c r="I231" i="7"/>
  <c r="F231" i="7"/>
  <c r="I230" i="7"/>
  <c r="F230" i="7"/>
  <c r="B230" i="7"/>
  <c r="V230" i="7" s="1"/>
  <c r="V229" i="7"/>
  <c r="U229" i="7"/>
  <c r="T229" i="7"/>
  <c r="S229" i="7"/>
  <c r="R229" i="7"/>
  <c r="I229" i="7"/>
  <c r="I263" i="7" s="1"/>
  <c r="J272" i="7" s="1"/>
  <c r="L272" i="7" s="1"/>
  <c r="F229" i="7"/>
  <c r="I198" i="7"/>
  <c r="F198" i="7"/>
  <c r="I197" i="7"/>
  <c r="F197" i="7"/>
  <c r="B197" i="7"/>
  <c r="V196" i="7"/>
  <c r="U196" i="7"/>
  <c r="T196" i="7"/>
  <c r="S196" i="7"/>
  <c r="R196" i="7"/>
  <c r="I196" i="7"/>
  <c r="F196" i="7"/>
  <c r="I189" i="7"/>
  <c r="F189" i="7"/>
  <c r="I188" i="7"/>
  <c r="F188" i="7"/>
  <c r="I187" i="7"/>
  <c r="F187" i="7"/>
  <c r="B187" i="7"/>
  <c r="V187" i="7" s="1"/>
  <c r="V186" i="7"/>
  <c r="U186" i="7"/>
  <c r="T186" i="7"/>
  <c r="S186" i="7"/>
  <c r="R186" i="7"/>
  <c r="I186" i="7"/>
  <c r="F186" i="7"/>
  <c r="I146" i="7"/>
  <c r="F146" i="7"/>
  <c r="I144" i="7"/>
  <c r="F144" i="7"/>
  <c r="B144" i="7"/>
  <c r="V143" i="7"/>
  <c r="U143" i="7"/>
  <c r="T143" i="7"/>
  <c r="S143" i="7"/>
  <c r="R143" i="7"/>
  <c r="I143" i="7"/>
  <c r="F143" i="7"/>
  <c r="I119" i="7"/>
  <c r="F119" i="7"/>
  <c r="I97" i="7"/>
  <c r="F97" i="7"/>
  <c r="I96" i="7"/>
  <c r="F96" i="7"/>
  <c r="B96" i="7"/>
  <c r="V96" i="7" s="1"/>
  <c r="V95" i="7"/>
  <c r="U95" i="7"/>
  <c r="T95" i="7"/>
  <c r="S95" i="7"/>
  <c r="R95" i="7"/>
  <c r="I95" i="7"/>
  <c r="F95" i="7"/>
  <c r="I78" i="7"/>
  <c r="F78" i="7"/>
  <c r="I77" i="7"/>
  <c r="F77" i="7"/>
  <c r="I76" i="7"/>
  <c r="F76" i="7"/>
  <c r="B76" i="7"/>
  <c r="T76" i="7" s="1"/>
  <c r="V75" i="7"/>
  <c r="U75" i="7"/>
  <c r="T75" i="7"/>
  <c r="S75" i="7"/>
  <c r="R75" i="7"/>
  <c r="I75" i="7"/>
  <c r="F75" i="7"/>
  <c r="G61" i="7"/>
  <c r="F61" i="7"/>
  <c r="G59" i="7"/>
  <c r="F59" i="7"/>
  <c r="B59" i="7"/>
  <c r="G58" i="7"/>
  <c r="F58" i="7"/>
  <c r="I46" i="7"/>
  <c r="I45" i="7"/>
  <c r="I44" i="7"/>
  <c r="V44" i="7"/>
  <c r="V43" i="7"/>
  <c r="U43" i="7"/>
  <c r="T43" i="7"/>
  <c r="S43" i="7"/>
  <c r="R43" i="7"/>
  <c r="I43" i="7"/>
  <c r="F43" i="7"/>
  <c r="I18" i="7"/>
  <c r="F18" i="7"/>
  <c r="I17" i="7"/>
  <c r="F17" i="7"/>
  <c r="B17" i="7"/>
  <c r="B18" i="7" s="1"/>
  <c r="V16" i="7"/>
  <c r="U16" i="7"/>
  <c r="T16" i="7"/>
  <c r="S16" i="7"/>
  <c r="R16" i="7"/>
  <c r="I16" i="7"/>
  <c r="F16" i="7"/>
  <c r="G14" i="7"/>
  <c r="F14" i="7"/>
  <c r="G13" i="7"/>
  <c r="F13" i="7"/>
  <c r="B13" i="7"/>
  <c r="G12" i="7"/>
  <c r="F12" i="7"/>
  <c r="H12" i="7" l="1"/>
  <c r="H14" i="7"/>
  <c r="Y28" i="7"/>
  <c r="Z28" i="7"/>
  <c r="W28" i="7"/>
  <c r="AA28" i="7"/>
  <c r="X28" i="7"/>
  <c r="H13" i="7"/>
  <c r="L66" i="7"/>
  <c r="O269" i="7" s="1"/>
  <c r="O273" i="7" s="1"/>
  <c r="G66" i="7"/>
  <c r="I269" i="7" s="1"/>
  <c r="I66" i="7"/>
  <c r="J269" i="7" s="1"/>
  <c r="I134" i="7"/>
  <c r="J270" i="7" s="1"/>
  <c r="L270" i="7" s="1"/>
  <c r="I202" i="7"/>
  <c r="J271" i="7" s="1"/>
  <c r="L271" i="7" s="1"/>
  <c r="S144" i="7"/>
  <c r="B145" i="7"/>
  <c r="R27" i="7"/>
  <c r="V27" i="7"/>
  <c r="V119" i="7"/>
  <c r="T27" i="7"/>
  <c r="S27" i="7"/>
  <c r="U27" i="7"/>
  <c r="N59" i="7"/>
  <c r="P59" i="7"/>
  <c r="Q59" i="7"/>
  <c r="M59" i="7"/>
  <c r="O59" i="7"/>
  <c r="B14" i="7"/>
  <c r="O13" i="7"/>
  <c r="M13" i="7"/>
  <c r="N13" i="7"/>
  <c r="Q13" i="7"/>
  <c r="P13" i="7"/>
  <c r="Y27" i="7"/>
  <c r="X27" i="7"/>
  <c r="AA27" i="7"/>
  <c r="W27" i="7"/>
  <c r="Z27" i="7"/>
  <c r="B61" i="7"/>
  <c r="B60" i="7"/>
  <c r="V28" i="7"/>
  <c r="R28" i="7"/>
  <c r="U28" i="7"/>
  <c r="S28" i="7"/>
  <c r="T28" i="7"/>
  <c r="J95" i="7"/>
  <c r="J96" i="7"/>
  <c r="J232" i="7"/>
  <c r="J10" i="7"/>
  <c r="J18" i="7"/>
  <c r="T8" i="7"/>
  <c r="T44" i="7"/>
  <c r="J8" i="7"/>
  <c r="J9" i="7"/>
  <c r="R17" i="7"/>
  <c r="U8" i="7"/>
  <c r="J7" i="7"/>
  <c r="B9" i="7"/>
  <c r="R9" i="7" s="1"/>
  <c r="J43" i="7"/>
  <c r="S187" i="7"/>
  <c r="S8" i="7"/>
  <c r="H58" i="7"/>
  <c r="U187" i="7"/>
  <c r="J229" i="7"/>
  <c r="R8" i="7"/>
  <c r="B188" i="7"/>
  <c r="T188" i="7" s="1"/>
  <c r="J197" i="7"/>
  <c r="J17" i="7"/>
  <c r="U230" i="7"/>
  <c r="U44" i="7"/>
  <c r="S76" i="7"/>
  <c r="J78" i="7"/>
  <c r="J97" i="7"/>
  <c r="S119" i="7"/>
  <c r="T187" i="7"/>
  <c r="B231" i="7"/>
  <c r="S231" i="7" s="1"/>
  <c r="U76" i="7"/>
  <c r="T119" i="7"/>
  <c r="J189" i="7"/>
  <c r="J198" i="7"/>
  <c r="S230" i="7"/>
  <c r="J76" i="7"/>
  <c r="U119" i="7"/>
  <c r="J146" i="7"/>
  <c r="T230" i="7"/>
  <c r="J77" i="7"/>
  <c r="J44" i="7"/>
  <c r="J45" i="7"/>
  <c r="J186" i="7"/>
  <c r="J187" i="7"/>
  <c r="J46" i="7"/>
  <c r="J230" i="7"/>
  <c r="J233" i="7"/>
  <c r="T17" i="7"/>
  <c r="V17" i="7"/>
  <c r="U17" i="7"/>
  <c r="S17" i="7"/>
  <c r="J75" i="7"/>
  <c r="S18" i="7"/>
  <c r="V18" i="7"/>
  <c r="U18" i="7"/>
  <c r="R18" i="7"/>
  <c r="U144" i="7"/>
  <c r="T144" i="7"/>
  <c r="R144" i="7"/>
  <c r="B146" i="7"/>
  <c r="V144" i="7"/>
  <c r="T18" i="7"/>
  <c r="T197" i="7"/>
  <c r="B198" i="7"/>
  <c r="S197" i="7"/>
  <c r="V197" i="7"/>
  <c r="U197" i="7"/>
  <c r="R197" i="7"/>
  <c r="B97" i="7"/>
  <c r="S96" i="7"/>
  <c r="R96" i="7"/>
  <c r="J119" i="7"/>
  <c r="J16" i="7"/>
  <c r="H61" i="7"/>
  <c r="V76" i="7"/>
  <c r="T96" i="7"/>
  <c r="J143" i="7"/>
  <c r="J144" i="7"/>
  <c r="J188" i="7"/>
  <c r="S44" i="7"/>
  <c r="R44" i="7"/>
  <c r="H59" i="7"/>
  <c r="R76" i="7"/>
  <c r="B77" i="7"/>
  <c r="U96" i="7"/>
  <c r="J231" i="7"/>
  <c r="J196" i="7"/>
  <c r="R119" i="7"/>
  <c r="R187" i="7"/>
  <c r="R230" i="7"/>
  <c r="B93" i="1"/>
  <c r="B94" i="1" s="1"/>
  <c r="B95" i="1" s="1"/>
  <c r="B96" i="1" s="1"/>
  <c r="B97" i="1" s="1"/>
  <c r="B98" i="1" s="1"/>
  <c r="B99" i="1" s="1"/>
  <c r="B100" i="1" s="1"/>
  <c r="B101" i="1" s="1"/>
  <c r="Z66" i="7" l="1"/>
  <c r="X277" i="7" s="1"/>
  <c r="X66" i="7"/>
  <c r="V277" i="7" s="1"/>
  <c r="V281" i="7" s="1"/>
  <c r="Y66" i="7"/>
  <c r="W277" i="7" s="1"/>
  <c r="W281" i="7" s="1"/>
  <c r="W66" i="7"/>
  <c r="U277" i="7" s="1"/>
  <c r="U281" i="7" s="1"/>
  <c r="AA66" i="7"/>
  <c r="Y277" i="7" s="1"/>
  <c r="Y311" i="7" s="1"/>
  <c r="J273" i="7"/>
  <c r="X281" i="7"/>
  <c r="X311" i="7"/>
  <c r="P61" i="7"/>
  <c r="O61" i="7"/>
  <c r="M61" i="7"/>
  <c r="Q61" i="7"/>
  <c r="N61" i="7"/>
  <c r="I273" i="7"/>
  <c r="L269" i="7"/>
  <c r="L273" i="7" s="1"/>
  <c r="J263" i="7"/>
  <c r="N272" i="7" s="1"/>
  <c r="P272" i="7" s="1"/>
  <c r="Q272" i="7" s="1"/>
  <c r="J202" i="7"/>
  <c r="N271" i="7" s="1"/>
  <c r="P271" i="7" s="1"/>
  <c r="Q271" i="7" s="1"/>
  <c r="J66" i="7"/>
  <c r="N269" i="7" s="1"/>
  <c r="H66" i="7"/>
  <c r="M269" i="7" s="1"/>
  <c r="J134" i="7"/>
  <c r="N270" i="7" s="1"/>
  <c r="P270" i="7" s="1"/>
  <c r="Q270" i="7" s="1"/>
  <c r="V145" i="7"/>
  <c r="R145" i="7"/>
  <c r="U145" i="7"/>
  <c r="T145" i="7"/>
  <c r="S145" i="7"/>
  <c r="S123" i="7"/>
  <c r="T123" i="7"/>
  <c r="V123" i="7"/>
  <c r="R123" i="7"/>
  <c r="U123" i="7"/>
  <c r="S121" i="7"/>
  <c r="V121" i="7"/>
  <c r="R121" i="7"/>
  <c r="T121" i="7"/>
  <c r="U121" i="7"/>
  <c r="U9" i="7"/>
  <c r="Q60" i="7"/>
  <c r="M60" i="7"/>
  <c r="P60" i="7"/>
  <c r="O60" i="7"/>
  <c r="N60" i="7"/>
  <c r="N14" i="7"/>
  <c r="P14" i="7"/>
  <c r="Q14" i="7"/>
  <c r="M14" i="7"/>
  <c r="O14" i="7"/>
  <c r="B232" i="7"/>
  <c r="B233" i="7" s="1"/>
  <c r="V9" i="7"/>
  <c r="S9" i="7"/>
  <c r="U231" i="7"/>
  <c r="V231" i="7"/>
  <c r="B10" i="7"/>
  <c r="T9" i="7"/>
  <c r="U188" i="7"/>
  <c r="V188" i="7"/>
  <c r="S188" i="7"/>
  <c r="B189" i="7"/>
  <c r="U189" i="7" s="1"/>
  <c r="R188" i="7"/>
  <c r="R231" i="7"/>
  <c r="T231" i="7"/>
  <c r="V97" i="7"/>
  <c r="R97" i="7"/>
  <c r="U97" i="7"/>
  <c r="T97" i="7"/>
  <c r="S97" i="7"/>
  <c r="B78" i="7"/>
  <c r="S77" i="7"/>
  <c r="R77" i="7"/>
  <c r="V77" i="7"/>
  <c r="U77" i="7"/>
  <c r="T77" i="7"/>
  <c r="S198" i="7"/>
  <c r="V198" i="7"/>
  <c r="R198" i="7"/>
  <c r="U198" i="7"/>
  <c r="T198" i="7"/>
  <c r="T146" i="7"/>
  <c r="S146" i="7"/>
  <c r="U146" i="7"/>
  <c r="R146" i="7"/>
  <c r="V146" i="7"/>
  <c r="V45" i="7"/>
  <c r="R45" i="7"/>
  <c r="T45" i="7"/>
  <c r="S45" i="7"/>
  <c r="U45" i="7"/>
  <c r="F221" i="1"/>
  <c r="F222" i="1"/>
  <c r="F220" i="1"/>
  <c r="B206" i="1"/>
  <c r="V272" i="1"/>
  <c r="U272" i="1"/>
  <c r="T272" i="1"/>
  <c r="S272" i="1"/>
  <c r="R272" i="1"/>
  <c r="V263" i="1"/>
  <c r="U263" i="1"/>
  <c r="T263" i="1"/>
  <c r="S263" i="1"/>
  <c r="R263" i="1"/>
  <c r="V256" i="1"/>
  <c r="U256" i="1"/>
  <c r="T256" i="1"/>
  <c r="S256" i="1"/>
  <c r="R256" i="1"/>
  <c r="V246" i="1"/>
  <c r="U246" i="1"/>
  <c r="T246" i="1"/>
  <c r="S246" i="1"/>
  <c r="R246" i="1"/>
  <c r="V234" i="1"/>
  <c r="U234" i="1"/>
  <c r="T234" i="1"/>
  <c r="S234" i="1"/>
  <c r="R234" i="1"/>
  <c r="V224" i="1"/>
  <c r="U224" i="1"/>
  <c r="T224" i="1"/>
  <c r="S224" i="1"/>
  <c r="R224" i="1"/>
  <c r="V215" i="1"/>
  <c r="U215" i="1"/>
  <c r="T215" i="1"/>
  <c r="S215" i="1"/>
  <c r="R215" i="1"/>
  <c r="V205" i="1"/>
  <c r="U205" i="1"/>
  <c r="T205" i="1"/>
  <c r="S205" i="1"/>
  <c r="R205" i="1"/>
  <c r="V190" i="1"/>
  <c r="U190" i="1"/>
  <c r="T190" i="1"/>
  <c r="S190" i="1"/>
  <c r="R190" i="1"/>
  <c r="V181" i="1"/>
  <c r="U181" i="1"/>
  <c r="T181" i="1"/>
  <c r="S181" i="1"/>
  <c r="R181" i="1"/>
  <c r="V167" i="1"/>
  <c r="U167" i="1"/>
  <c r="T167" i="1"/>
  <c r="S167" i="1"/>
  <c r="R167" i="1"/>
  <c r="V156" i="1"/>
  <c r="U156" i="1"/>
  <c r="T156" i="1"/>
  <c r="S156" i="1"/>
  <c r="R156" i="1"/>
  <c r="V149" i="1"/>
  <c r="U149" i="1"/>
  <c r="T149" i="1"/>
  <c r="S149" i="1"/>
  <c r="R149" i="1"/>
  <c r="V137" i="1"/>
  <c r="U137" i="1"/>
  <c r="T137" i="1"/>
  <c r="S137" i="1"/>
  <c r="R137" i="1"/>
  <c r="V133" i="1"/>
  <c r="U133" i="1"/>
  <c r="T133" i="1"/>
  <c r="S133" i="1"/>
  <c r="R133" i="1"/>
  <c r="V123" i="1"/>
  <c r="U123" i="1"/>
  <c r="T123" i="1"/>
  <c r="S123" i="1"/>
  <c r="R123" i="1"/>
  <c r="V116" i="1"/>
  <c r="U116" i="1"/>
  <c r="T116" i="1"/>
  <c r="S116" i="1"/>
  <c r="R116" i="1"/>
  <c r="V107" i="1"/>
  <c r="U107" i="1"/>
  <c r="T107" i="1"/>
  <c r="S107" i="1"/>
  <c r="R107" i="1"/>
  <c r="V92" i="1"/>
  <c r="U92" i="1"/>
  <c r="T92" i="1"/>
  <c r="S92" i="1"/>
  <c r="R92" i="1"/>
  <c r="V82" i="1"/>
  <c r="U82" i="1"/>
  <c r="T82" i="1"/>
  <c r="S82" i="1"/>
  <c r="R82" i="1"/>
  <c r="V75" i="1"/>
  <c r="U75" i="1"/>
  <c r="T75" i="1"/>
  <c r="S75" i="1"/>
  <c r="R75" i="1"/>
  <c r="V56" i="1"/>
  <c r="U56" i="1"/>
  <c r="T56" i="1"/>
  <c r="S56" i="1"/>
  <c r="R56" i="1"/>
  <c r="V47" i="1"/>
  <c r="U47" i="1"/>
  <c r="T47" i="1"/>
  <c r="S47" i="1"/>
  <c r="R47" i="1"/>
  <c r="V38" i="1"/>
  <c r="U38" i="1"/>
  <c r="T38" i="1"/>
  <c r="S38" i="1"/>
  <c r="R38" i="1"/>
  <c r="V26" i="1"/>
  <c r="U26" i="1"/>
  <c r="T26" i="1"/>
  <c r="S26" i="1"/>
  <c r="R26" i="1"/>
  <c r="V16" i="1"/>
  <c r="U16" i="1"/>
  <c r="T16" i="1"/>
  <c r="S16" i="1"/>
  <c r="R16" i="1"/>
  <c r="V7" i="1"/>
  <c r="U7" i="1"/>
  <c r="T7" i="1"/>
  <c r="S7" i="1"/>
  <c r="R7" i="1"/>
  <c r="V311" i="7" l="1"/>
  <c r="W311" i="7"/>
  <c r="P66" i="7"/>
  <c r="L277" i="7" s="1"/>
  <c r="L311" i="7" s="1"/>
  <c r="U311" i="7"/>
  <c r="Y281" i="7"/>
  <c r="M66" i="7"/>
  <c r="I277" i="7" s="1"/>
  <c r="I311" i="7" s="1"/>
  <c r="L281" i="7"/>
  <c r="P269" i="7"/>
  <c r="Q269" i="7" s="1"/>
  <c r="N273" i="7"/>
  <c r="M273" i="7"/>
  <c r="O66" i="7"/>
  <c r="K277" i="7" s="1"/>
  <c r="N66" i="7"/>
  <c r="J277" i="7" s="1"/>
  <c r="U202" i="7"/>
  <c r="R279" i="7" s="1"/>
  <c r="R313" i="7" s="1"/>
  <c r="Q66" i="7"/>
  <c r="V124" i="7"/>
  <c r="R124" i="7"/>
  <c r="U124" i="7"/>
  <c r="S124" i="7"/>
  <c r="T124" i="7"/>
  <c r="V122" i="7"/>
  <c r="R122" i="7"/>
  <c r="U122" i="7"/>
  <c r="T122" i="7"/>
  <c r="S122" i="7"/>
  <c r="T232" i="7"/>
  <c r="R232" i="7"/>
  <c r="U232" i="7"/>
  <c r="S232" i="7"/>
  <c r="V232" i="7"/>
  <c r="T50" i="7"/>
  <c r="S50" i="7"/>
  <c r="U50" i="7"/>
  <c r="V50" i="7"/>
  <c r="R50" i="7"/>
  <c r="U10" i="7"/>
  <c r="S10" i="7"/>
  <c r="V10" i="7"/>
  <c r="T10" i="7"/>
  <c r="R10" i="7"/>
  <c r="R189" i="7"/>
  <c r="R202" i="7" s="1"/>
  <c r="O279" i="7" s="1"/>
  <c r="O313" i="7" s="1"/>
  <c r="S189" i="7"/>
  <c r="S202" i="7" s="1"/>
  <c r="P279" i="7" s="1"/>
  <c r="P313" i="7" s="1"/>
  <c r="V189" i="7"/>
  <c r="V202" i="7" s="1"/>
  <c r="S279" i="7" s="1"/>
  <c r="S313" i="7" s="1"/>
  <c r="T189" i="7"/>
  <c r="T202" i="7" s="1"/>
  <c r="Q279" i="7" s="1"/>
  <c r="Q313" i="7" s="1"/>
  <c r="U46" i="7"/>
  <c r="V46" i="7"/>
  <c r="T46" i="7"/>
  <c r="R46" i="7"/>
  <c r="S46" i="7"/>
  <c r="S233" i="7"/>
  <c r="V233" i="7"/>
  <c r="R233" i="7"/>
  <c r="U233" i="7"/>
  <c r="T233" i="7"/>
  <c r="V78" i="7"/>
  <c r="R78" i="7"/>
  <c r="T78" i="7"/>
  <c r="S78" i="7"/>
  <c r="U78" i="7"/>
  <c r="T206" i="1"/>
  <c r="S206" i="1"/>
  <c r="U206" i="1"/>
  <c r="B207" i="1"/>
  <c r="R206" i="1"/>
  <c r="V206" i="1"/>
  <c r="Z311" i="7" l="1"/>
  <c r="V263" i="7"/>
  <c r="S280" i="7" s="1"/>
  <c r="S314" i="7" s="1"/>
  <c r="I281" i="7"/>
  <c r="S263" i="7"/>
  <c r="P280" i="7" s="1"/>
  <c r="P314" i="7" s="1"/>
  <c r="T313" i="7"/>
  <c r="K281" i="7"/>
  <c r="K311" i="7"/>
  <c r="T263" i="7"/>
  <c r="Q280" i="7" s="1"/>
  <c r="Q314" i="7" s="1"/>
  <c r="R134" i="7"/>
  <c r="O278" i="7" s="1"/>
  <c r="O312" i="7" s="1"/>
  <c r="J281" i="7"/>
  <c r="J311" i="7"/>
  <c r="M277" i="7"/>
  <c r="M311" i="7" s="1"/>
  <c r="P273" i="7"/>
  <c r="Q273" i="7" s="1"/>
  <c r="R263" i="7"/>
  <c r="O280" i="7" s="1"/>
  <c r="O314" i="7" s="1"/>
  <c r="T134" i="7"/>
  <c r="Q278" i="7" s="1"/>
  <c r="Q312" i="7" s="1"/>
  <c r="U263" i="7"/>
  <c r="R280" i="7" s="1"/>
  <c r="R314" i="7" s="1"/>
  <c r="S134" i="7"/>
  <c r="P278" i="7" s="1"/>
  <c r="P312" i="7" s="1"/>
  <c r="U134" i="7"/>
  <c r="R278" i="7" s="1"/>
  <c r="R312" i="7" s="1"/>
  <c r="V134" i="7"/>
  <c r="S278" i="7" s="1"/>
  <c r="S312" i="7" s="1"/>
  <c r="S51" i="7"/>
  <c r="V51" i="7"/>
  <c r="R51" i="7"/>
  <c r="T51" i="7"/>
  <c r="U51" i="7"/>
  <c r="S207" i="1"/>
  <c r="V207" i="1"/>
  <c r="R207" i="1"/>
  <c r="U207" i="1"/>
  <c r="T207" i="1"/>
  <c r="T314" i="7" l="1"/>
  <c r="T312" i="7"/>
  <c r="M281" i="7"/>
  <c r="N311" i="7"/>
  <c r="V52" i="7"/>
  <c r="V66" i="7" s="1"/>
  <c r="S277" i="7" s="1"/>
  <c r="R52" i="7"/>
  <c r="R66" i="7" s="1"/>
  <c r="O277" i="7" s="1"/>
  <c r="U52" i="7"/>
  <c r="U66" i="7" s="1"/>
  <c r="R277" i="7" s="1"/>
  <c r="S52" i="7"/>
  <c r="S66" i="7" s="1"/>
  <c r="P277" i="7" s="1"/>
  <c r="T52" i="7"/>
  <c r="T66" i="7" s="1"/>
  <c r="Q277" i="7" s="1"/>
  <c r="F104" i="1"/>
  <c r="F105" i="1"/>
  <c r="F103" i="1"/>
  <c r="F53" i="1"/>
  <c r="F54" i="1"/>
  <c r="F52" i="1"/>
  <c r="F76" i="1"/>
  <c r="F77" i="1"/>
  <c r="F78" i="1"/>
  <c r="F83" i="1"/>
  <c r="F84" i="1"/>
  <c r="F93" i="1"/>
  <c r="F94" i="1"/>
  <c r="F95" i="1"/>
  <c r="F96" i="1"/>
  <c r="F97" i="1"/>
  <c r="F98" i="1"/>
  <c r="F99" i="1"/>
  <c r="F100" i="1"/>
  <c r="F101" i="1"/>
  <c r="F108" i="1"/>
  <c r="F109" i="1"/>
  <c r="F117" i="1"/>
  <c r="F118" i="1"/>
  <c r="F119" i="1"/>
  <c r="F124" i="1"/>
  <c r="F138" i="1"/>
  <c r="F139" i="1"/>
  <c r="F134" i="1"/>
  <c r="F135" i="1"/>
  <c r="F150" i="1"/>
  <c r="F151" i="1"/>
  <c r="F152" i="1"/>
  <c r="F157" i="1"/>
  <c r="F158" i="1"/>
  <c r="F159" i="1"/>
  <c r="F168" i="1"/>
  <c r="F169" i="1"/>
  <c r="F170" i="1"/>
  <c r="F171" i="1"/>
  <c r="F172" i="1"/>
  <c r="F173" i="1"/>
  <c r="F174" i="1"/>
  <c r="F175" i="1"/>
  <c r="F176" i="1"/>
  <c r="F177" i="1"/>
  <c r="F182" i="1"/>
  <c r="F183" i="1"/>
  <c r="F191" i="1"/>
  <c r="F192" i="1"/>
  <c r="F193" i="1"/>
  <c r="F206" i="1"/>
  <c r="F207" i="1"/>
  <c r="F216" i="1"/>
  <c r="F217" i="1"/>
  <c r="F218" i="1"/>
  <c r="F225" i="1"/>
  <c r="F226" i="1"/>
  <c r="F247" i="1"/>
  <c r="F248" i="1"/>
  <c r="F235" i="1"/>
  <c r="F236" i="1"/>
  <c r="F237" i="1"/>
  <c r="F238" i="1"/>
  <c r="F239" i="1"/>
  <c r="F240" i="1"/>
  <c r="F241" i="1"/>
  <c r="F242" i="1"/>
  <c r="F243" i="1"/>
  <c r="F244" i="1"/>
  <c r="F273" i="1"/>
  <c r="F274" i="1"/>
  <c r="F264" i="1"/>
  <c r="F265" i="1"/>
  <c r="F257" i="1"/>
  <c r="F258" i="1"/>
  <c r="F259" i="1"/>
  <c r="F57" i="1"/>
  <c r="F58" i="1"/>
  <c r="F48" i="1"/>
  <c r="F49" i="1"/>
  <c r="F50" i="1"/>
  <c r="F39" i="1"/>
  <c r="F40" i="1"/>
  <c r="F27" i="1"/>
  <c r="F28" i="1"/>
  <c r="F29" i="1"/>
  <c r="F30" i="1"/>
  <c r="F31" i="1"/>
  <c r="F32" i="1"/>
  <c r="F33" i="1"/>
  <c r="F34" i="1"/>
  <c r="F17" i="1"/>
  <c r="F18" i="1"/>
  <c r="F8" i="1"/>
  <c r="F9" i="1"/>
  <c r="F10" i="1"/>
  <c r="F13" i="1"/>
  <c r="F14" i="1"/>
  <c r="F12" i="1"/>
  <c r="F272" i="1"/>
  <c r="F263" i="1"/>
  <c r="F256" i="1"/>
  <c r="F246" i="1"/>
  <c r="F234" i="1"/>
  <c r="F224" i="1"/>
  <c r="F215" i="1"/>
  <c r="F205" i="1"/>
  <c r="F190" i="1"/>
  <c r="F181" i="1"/>
  <c r="F167" i="1"/>
  <c r="F156" i="1"/>
  <c r="F149" i="1"/>
  <c r="F137" i="1"/>
  <c r="F133" i="1"/>
  <c r="F123" i="1"/>
  <c r="F116" i="1"/>
  <c r="F107" i="1"/>
  <c r="F92" i="1"/>
  <c r="F82" i="1"/>
  <c r="F75" i="1"/>
  <c r="F56" i="1"/>
  <c r="F47" i="1"/>
  <c r="F38" i="1"/>
  <c r="F26" i="1"/>
  <c r="F16" i="1"/>
  <c r="F7" i="1"/>
  <c r="S281" i="7" l="1"/>
  <c r="S311" i="7"/>
  <c r="P281" i="7"/>
  <c r="P311" i="7"/>
  <c r="R281" i="7"/>
  <c r="R311" i="7"/>
  <c r="Q281" i="7"/>
  <c r="Q311" i="7"/>
  <c r="O281" i="7"/>
  <c r="O311" i="7"/>
  <c r="I273" i="1"/>
  <c r="J273" i="1" s="1"/>
  <c r="I274" i="1"/>
  <c r="J274" i="1" s="1"/>
  <c r="I264" i="1"/>
  <c r="J264" i="1" s="1"/>
  <c r="I265" i="1"/>
  <c r="J265" i="1" s="1"/>
  <c r="I257" i="1"/>
  <c r="J257" i="1" s="1"/>
  <c r="I258" i="1"/>
  <c r="J258" i="1" s="1"/>
  <c r="I259" i="1"/>
  <c r="J259" i="1" s="1"/>
  <c r="I247" i="1"/>
  <c r="J247" i="1" s="1"/>
  <c r="I248" i="1"/>
  <c r="J248" i="1" s="1"/>
  <c r="I235" i="1"/>
  <c r="J235" i="1" s="1"/>
  <c r="I236" i="1"/>
  <c r="J236" i="1" s="1"/>
  <c r="I237" i="1"/>
  <c r="J237" i="1" s="1"/>
  <c r="I238" i="1"/>
  <c r="J238" i="1" s="1"/>
  <c r="I239" i="1"/>
  <c r="J239" i="1" s="1"/>
  <c r="I240" i="1"/>
  <c r="J240" i="1" s="1"/>
  <c r="I241" i="1"/>
  <c r="J241" i="1" s="1"/>
  <c r="I242" i="1"/>
  <c r="J242" i="1" s="1"/>
  <c r="I243" i="1"/>
  <c r="J243" i="1" s="1"/>
  <c r="I244" i="1"/>
  <c r="J244" i="1" s="1"/>
  <c r="G221" i="1"/>
  <c r="H221" i="1" s="1"/>
  <c r="G222" i="1"/>
  <c r="H222" i="1" s="1"/>
  <c r="G220" i="1"/>
  <c r="H220" i="1" s="1"/>
  <c r="I225" i="1"/>
  <c r="J225" i="1" s="1"/>
  <c r="I226" i="1"/>
  <c r="J226" i="1" s="1"/>
  <c r="I216" i="1"/>
  <c r="J216" i="1" s="1"/>
  <c r="I217" i="1"/>
  <c r="J217" i="1" s="1"/>
  <c r="I218" i="1"/>
  <c r="J218" i="1" s="1"/>
  <c r="I206" i="1"/>
  <c r="J206" i="1" s="1"/>
  <c r="I207" i="1"/>
  <c r="J207" i="1" s="1"/>
  <c r="I191" i="1"/>
  <c r="J191" i="1" s="1"/>
  <c r="I192" i="1"/>
  <c r="J192" i="1" s="1"/>
  <c r="I193" i="1"/>
  <c r="J193" i="1" s="1"/>
  <c r="I182" i="1"/>
  <c r="J182" i="1" s="1"/>
  <c r="I183" i="1"/>
  <c r="J183" i="1" s="1"/>
  <c r="I168" i="1"/>
  <c r="J168" i="1" s="1"/>
  <c r="I169" i="1"/>
  <c r="J169" i="1" s="1"/>
  <c r="I170" i="1"/>
  <c r="J170" i="1" s="1"/>
  <c r="I171" i="1"/>
  <c r="J171" i="1" s="1"/>
  <c r="I172" i="1"/>
  <c r="J172" i="1" s="1"/>
  <c r="I173" i="1"/>
  <c r="J173" i="1" s="1"/>
  <c r="I174" i="1"/>
  <c r="J174" i="1" s="1"/>
  <c r="I175" i="1"/>
  <c r="J175" i="1" s="1"/>
  <c r="I176" i="1"/>
  <c r="J176" i="1" s="1"/>
  <c r="I177" i="1"/>
  <c r="J177" i="1" s="1"/>
  <c r="I157" i="1"/>
  <c r="J157" i="1" s="1"/>
  <c r="I158" i="1"/>
  <c r="J158" i="1" s="1"/>
  <c r="I159" i="1"/>
  <c r="J159" i="1" s="1"/>
  <c r="I150" i="1"/>
  <c r="I151" i="1"/>
  <c r="J151" i="1" s="1"/>
  <c r="I152" i="1"/>
  <c r="J152" i="1" s="1"/>
  <c r="I138" i="1"/>
  <c r="J138" i="1" s="1"/>
  <c r="I139" i="1"/>
  <c r="J139" i="1" s="1"/>
  <c r="I134" i="1"/>
  <c r="J134" i="1" s="1"/>
  <c r="I135" i="1"/>
  <c r="J135" i="1" s="1"/>
  <c r="I124" i="1"/>
  <c r="J124" i="1" s="1"/>
  <c r="I117" i="1"/>
  <c r="J117" i="1" s="1"/>
  <c r="I118" i="1"/>
  <c r="J118" i="1" s="1"/>
  <c r="I119" i="1"/>
  <c r="J119" i="1" s="1"/>
  <c r="I108" i="1"/>
  <c r="J108" i="1" s="1"/>
  <c r="I109" i="1"/>
  <c r="J109" i="1" s="1"/>
  <c r="G104" i="1"/>
  <c r="H104" i="1" s="1"/>
  <c r="G105" i="1"/>
  <c r="H105" i="1" s="1"/>
  <c r="I93" i="1"/>
  <c r="J93" i="1" s="1"/>
  <c r="I94" i="1"/>
  <c r="J94" i="1" s="1"/>
  <c r="I95" i="1"/>
  <c r="J95" i="1" s="1"/>
  <c r="I96" i="1"/>
  <c r="J96" i="1" s="1"/>
  <c r="I97" i="1"/>
  <c r="J97" i="1" s="1"/>
  <c r="I98" i="1"/>
  <c r="J98" i="1" s="1"/>
  <c r="I99" i="1"/>
  <c r="J99" i="1" s="1"/>
  <c r="I100" i="1"/>
  <c r="J100" i="1" s="1"/>
  <c r="I101" i="1"/>
  <c r="J101" i="1" s="1"/>
  <c r="I83" i="1"/>
  <c r="J83" i="1" s="1"/>
  <c r="I84" i="1"/>
  <c r="J84" i="1" s="1"/>
  <c r="I76" i="1"/>
  <c r="J76" i="1" s="1"/>
  <c r="I77" i="1"/>
  <c r="J77" i="1" s="1"/>
  <c r="I78" i="1"/>
  <c r="J78" i="1" s="1"/>
  <c r="I57" i="1"/>
  <c r="J57" i="1" s="1"/>
  <c r="I58" i="1"/>
  <c r="J58" i="1" s="1"/>
  <c r="G54" i="1"/>
  <c r="H54" i="1" s="1"/>
  <c r="G53" i="1"/>
  <c r="H53" i="1" s="1"/>
  <c r="I48" i="1"/>
  <c r="J48" i="1" s="1"/>
  <c r="I49" i="1"/>
  <c r="J49" i="1" s="1"/>
  <c r="I50" i="1"/>
  <c r="J50" i="1" s="1"/>
  <c r="I39" i="1"/>
  <c r="J39" i="1" s="1"/>
  <c r="I40" i="1"/>
  <c r="J40" i="1" s="1"/>
  <c r="I27" i="1"/>
  <c r="J27" i="1" s="1"/>
  <c r="I28" i="1"/>
  <c r="J28" i="1" s="1"/>
  <c r="I29" i="1"/>
  <c r="J29" i="1" s="1"/>
  <c r="I30" i="1"/>
  <c r="J30" i="1" s="1"/>
  <c r="I31" i="1"/>
  <c r="J31" i="1" s="1"/>
  <c r="I32" i="1"/>
  <c r="J32" i="1" s="1"/>
  <c r="I33" i="1"/>
  <c r="J33" i="1" s="1"/>
  <c r="I34" i="1"/>
  <c r="J34" i="1" s="1"/>
  <c r="I17" i="1"/>
  <c r="J17" i="1" s="1"/>
  <c r="I18" i="1"/>
  <c r="J18" i="1" s="1"/>
  <c r="G103" i="1"/>
  <c r="H103" i="1" s="1"/>
  <c r="G52" i="1"/>
  <c r="H52" i="1" s="1"/>
  <c r="I272" i="1"/>
  <c r="J272" i="1" s="1"/>
  <c r="I263" i="1"/>
  <c r="J263" i="1" s="1"/>
  <c r="I256" i="1"/>
  <c r="J256" i="1" s="1"/>
  <c r="I246" i="1"/>
  <c r="J246" i="1" s="1"/>
  <c r="I234" i="1"/>
  <c r="J234" i="1" s="1"/>
  <c r="I224" i="1"/>
  <c r="J224" i="1" s="1"/>
  <c r="I215" i="1"/>
  <c r="I205" i="1"/>
  <c r="J205" i="1" s="1"/>
  <c r="I190" i="1"/>
  <c r="J190" i="1" s="1"/>
  <c r="I181" i="1"/>
  <c r="J181" i="1" s="1"/>
  <c r="I167" i="1"/>
  <c r="J167" i="1" s="1"/>
  <c r="I156" i="1"/>
  <c r="J156" i="1" s="1"/>
  <c r="I149" i="1"/>
  <c r="I137" i="1"/>
  <c r="J137" i="1" s="1"/>
  <c r="I133" i="1"/>
  <c r="J133" i="1" s="1"/>
  <c r="I123" i="1"/>
  <c r="J123" i="1" s="1"/>
  <c r="I116" i="1"/>
  <c r="J116" i="1" s="1"/>
  <c r="I107" i="1"/>
  <c r="J107" i="1" s="1"/>
  <c r="I92" i="1"/>
  <c r="J92" i="1" s="1"/>
  <c r="I82" i="1"/>
  <c r="J82" i="1" s="1"/>
  <c r="I75" i="1"/>
  <c r="I56" i="1"/>
  <c r="J56" i="1" s="1"/>
  <c r="I47" i="1"/>
  <c r="J47" i="1" s="1"/>
  <c r="I38" i="1"/>
  <c r="J38" i="1" s="1"/>
  <c r="I26" i="1"/>
  <c r="J26" i="1" s="1"/>
  <c r="I16" i="1"/>
  <c r="J16" i="1" s="1"/>
  <c r="G13" i="1"/>
  <c r="H13" i="1" s="1"/>
  <c r="G14" i="1"/>
  <c r="H14" i="1" s="1"/>
  <c r="G12" i="1"/>
  <c r="H12" i="1" s="1"/>
  <c r="I8" i="1"/>
  <c r="I9" i="1"/>
  <c r="J9" i="1" s="1"/>
  <c r="I10" i="1"/>
  <c r="J10" i="1" s="1"/>
  <c r="I7" i="1"/>
  <c r="B264" i="1"/>
  <c r="B221" i="1"/>
  <c r="B222" i="1" s="1"/>
  <c r="B274" i="1"/>
  <c r="B257" i="1"/>
  <c r="B247" i="1"/>
  <c r="B235" i="1"/>
  <c r="B225" i="1"/>
  <c r="B216" i="1"/>
  <c r="B191" i="1"/>
  <c r="B182" i="1"/>
  <c r="B168" i="1"/>
  <c r="B157" i="1"/>
  <c r="B150" i="1"/>
  <c r="B138" i="1"/>
  <c r="B139" i="1"/>
  <c r="B134" i="1"/>
  <c r="B104" i="1"/>
  <c r="B105" i="1" s="1"/>
  <c r="B124" i="1"/>
  <c r="B117" i="1"/>
  <c r="B108" i="1"/>
  <c r="B83" i="1"/>
  <c r="B76" i="1"/>
  <c r="T311" i="7" l="1"/>
  <c r="J8" i="1"/>
  <c r="I71" i="1"/>
  <c r="I286" i="1" s="1"/>
  <c r="J215" i="1"/>
  <c r="J281" i="1" s="1"/>
  <c r="J289" i="1" s="1"/>
  <c r="I281" i="1"/>
  <c r="I289" i="1" s="1"/>
  <c r="J7" i="1"/>
  <c r="J71" i="1" s="1"/>
  <c r="J286" i="1" s="1"/>
  <c r="J75" i="1"/>
  <c r="J145" i="1" s="1"/>
  <c r="J287" i="1" s="1"/>
  <c r="I145" i="1"/>
  <c r="I287" i="1" s="1"/>
  <c r="J149" i="1"/>
  <c r="I211" i="1"/>
  <c r="I288" i="1" s="1"/>
  <c r="J150" i="1"/>
  <c r="B84" i="1"/>
  <c r="R83" i="1"/>
  <c r="V83" i="1"/>
  <c r="S83" i="1"/>
  <c r="T83" i="1"/>
  <c r="U83" i="1"/>
  <c r="R124" i="1"/>
  <c r="V124" i="1"/>
  <c r="S124" i="1"/>
  <c r="T124" i="1"/>
  <c r="U124" i="1"/>
  <c r="S138" i="1"/>
  <c r="T138" i="1"/>
  <c r="U138" i="1"/>
  <c r="R138" i="1"/>
  <c r="V138" i="1"/>
  <c r="B183" i="1"/>
  <c r="U182" i="1"/>
  <c r="R182" i="1"/>
  <c r="V182" i="1"/>
  <c r="S182" i="1"/>
  <c r="T182" i="1"/>
  <c r="B236" i="1"/>
  <c r="S235" i="1"/>
  <c r="T235" i="1"/>
  <c r="R235" i="1"/>
  <c r="U235" i="1"/>
  <c r="V235" i="1"/>
  <c r="U274" i="1"/>
  <c r="T274" i="1"/>
  <c r="R274" i="1"/>
  <c r="V274" i="1"/>
  <c r="S274" i="1"/>
  <c r="T93" i="1"/>
  <c r="U93" i="1"/>
  <c r="R93" i="1"/>
  <c r="V93" i="1"/>
  <c r="S93" i="1"/>
  <c r="B135" i="1"/>
  <c r="U134" i="1"/>
  <c r="R134" i="1"/>
  <c r="V134" i="1"/>
  <c r="S134" i="1"/>
  <c r="T134" i="1"/>
  <c r="B265" i="1"/>
  <c r="T264" i="1"/>
  <c r="U264" i="1"/>
  <c r="R264" i="1"/>
  <c r="V264" i="1"/>
  <c r="S264" i="1"/>
  <c r="B151" i="1"/>
  <c r="U150" i="1"/>
  <c r="R150" i="1"/>
  <c r="V150" i="1"/>
  <c r="S150" i="1"/>
  <c r="T150" i="1"/>
  <c r="B192" i="1"/>
  <c r="B193" i="1" s="1"/>
  <c r="S191" i="1"/>
  <c r="T191" i="1"/>
  <c r="U191" i="1"/>
  <c r="R191" i="1"/>
  <c r="V191" i="1"/>
  <c r="B248" i="1"/>
  <c r="U247" i="1"/>
  <c r="R247" i="1"/>
  <c r="V247" i="1"/>
  <c r="T247" i="1"/>
  <c r="S247" i="1"/>
  <c r="B109" i="1"/>
  <c r="S108" i="1"/>
  <c r="T108" i="1"/>
  <c r="U108" i="1"/>
  <c r="V108" i="1"/>
  <c r="R108" i="1"/>
  <c r="B158" i="1"/>
  <c r="R157" i="1"/>
  <c r="V157" i="1"/>
  <c r="S157" i="1"/>
  <c r="T157" i="1"/>
  <c r="U157" i="1"/>
  <c r="B217" i="1"/>
  <c r="U216" i="1"/>
  <c r="R216" i="1"/>
  <c r="V216" i="1"/>
  <c r="S216" i="1"/>
  <c r="T216" i="1"/>
  <c r="B258" i="1"/>
  <c r="S257" i="1"/>
  <c r="R257" i="1"/>
  <c r="T257" i="1"/>
  <c r="U257" i="1"/>
  <c r="V257" i="1"/>
  <c r="B77" i="1"/>
  <c r="U76" i="1"/>
  <c r="R76" i="1"/>
  <c r="V76" i="1"/>
  <c r="S76" i="1"/>
  <c r="T76" i="1"/>
  <c r="B118" i="1"/>
  <c r="U117" i="1"/>
  <c r="R117" i="1"/>
  <c r="V117" i="1"/>
  <c r="S117" i="1"/>
  <c r="T117" i="1"/>
  <c r="R139" i="1"/>
  <c r="V139" i="1"/>
  <c r="S139" i="1"/>
  <c r="T139" i="1"/>
  <c r="U139" i="1"/>
  <c r="B169" i="1"/>
  <c r="S168" i="1"/>
  <c r="T168" i="1"/>
  <c r="U168" i="1"/>
  <c r="R168" i="1"/>
  <c r="V168" i="1"/>
  <c r="R225" i="1"/>
  <c r="V225" i="1"/>
  <c r="S225" i="1"/>
  <c r="T225" i="1"/>
  <c r="U225" i="1"/>
  <c r="R273" i="1"/>
  <c r="V273" i="1"/>
  <c r="S273" i="1"/>
  <c r="T273" i="1"/>
  <c r="U273" i="1"/>
  <c r="B226" i="1"/>
  <c r="B159" i="1"/>
  <c r="B53" i="1"/>
  <c r="B54" i="1" s="1"/>
  <c r="B57" i="1"/>
  <c r="B48" i="1"/>
  <c r="B39" i="1"/>
  <c r="B27" i="1"/>
  <c r="B17" i="1"/>
  <c r="B13" i="1"/>
  <c r="B14" i="1" s="1"/>
  <c r="B8" i="1"/>
  <c r="K289" i="1" l="1"/>
  <c r="K287" i="1"/>
  <c r="I290" i="1"/>
  <c r="K286" i="1"/>
  <c r="J211" i="1"/>
  <c r="J288" i="1" s="1"/>
  <c r="K288" i="1" s="1"/>
  <c r="B58" i="1"/>
  <c r="S57" i="1"/>
  <c r="T57" i="1"/>
  <c r="U57" i="1"/>
  <c r="V57" i="1"/>
  <c r="R57" i="1"/>
  <c r="U193" i="1"/>
  <c r="R193" i="1"/>
  <c r="V193" i="1"/>
  <c r="S193" i="1"/>
  <c r="T193" i="1"/>
  <c r="B119" i="1"/>
  <c r="T118" i="1"/>
  <c r="U118" i="1"/>
  <c r="R118" i="1"/>
  <c r="V118" i="1"/>
  <c r="S118" i="1"/>
  <c r="B259" i="1"/>
  <c r="R258" i="1"/>
  <c r="V258" i="1"/>
  <c r="S258" i="1"/>
  <c r="U258" i="1"/>
  <c r="T258" i="1"/>
  <c r="U158" i="1"/>
  <c r="R158" i="1"/>
  <c r="V158" i="1"/>
  <c r="S158" i="1"/>
  <c r="T158" i="1"/>
  <c r="T248" i="1"/>
  <c r="U248" i="1"/>
  <c r="R248" i="1"/>
  <c r="V248" i="1"/>
  <c r="S248" i="1"/>
  <c r="B152" i="1"/>
  <c r="T151" i="1"/>
  <c r="U151" i="1"/>
  <c r="R151" i="1"/>
  <c r="V151" i="1"/>
  <c r="S151" i="1"/>
  <c r="T135" i="1"/>
  <c r="U135" i="1"/>
  <c r="R135" i="1"/>
  <c r="V135" i="1"/>
  <c r="S135" i="1"/>
  <c r="B28" i="1"/>
  <c r="T27" i="1"/>
  <c r="U27" i="1"/>
  <c r="R27" i="1"/>
  <c r="V27" i="1"/>
  <c r="S27" i="1"/>
  <c r="R226" i="1"/>
  <c r="S226" i="1"/>
  <c r="T226" i="1"/>
  <c r="U226" i="1"/>
  <c r="V226" i="1"/>
  <c r="B40" i="1"/>
  <c r="T39" i="1"/>
  <c r="U39" i="1"/>
  <c r="R39" i="1"/>
  <c r="V39" i="1"/>
  <c r="S39" i="1"/>
  <c r="B78" i="1"/>
  <c r="T77" i="1"/>
  <c r="U77" i="1"/>
  <c r="R77" i="1"/>
  <c r="V77" i="1"/>
  <c r="S77" i="1"/>
  <c r="B218" i="1"/>
  <c r="T217" i="1"/>
  <c r="U217" i="1"/>
  <c r="R217" i="1"/>
  <c r="V217" i="1"/>
  <c r="S217" i="1"/>
  <c r="R109" i="1"/>
  <c r="V109" i="1"/>
  <c r="S109" i="1"/>
  <c r="T109" i="1"/>
  <c r="U109" i="1"/>
  <c r="R192" i="1"/>
  <c r="V192" i="1"/>
  <c r="S192" i="1"/>
  <c r="T192" i="1"/>
  <c r="U192" i="1"/>
  <c r="S265" i="1"/>
  <c r="R265" i="1"/>
  <c r="T265" i="1"/>
  <c r="V265" i="1"/>
  <c r="U265" i="1"/>
  <c r="S94" i="1"/>
  <c r="T94" i="1"/>
  <c r="U94" i="1"/>
  <c r="R94" i="1"/>
  <c r="V94" i="1"/>
  <c r="B18" i="1"/>
  <c r="R17" i="1"/>
  <c r="V17" i="1"/>
  <c r="S17" i="1"/>
  <c r="T17" i="1"/>
  <c r="U17" i="1"/>
  <c r="B170" i="1"/>
  <c r="R169" i="1"/>
  <c r="V169" i="1"/>
  <c r="S169" i="1"/>
  <c r="T169" i="1"/>
  <c r="U169" i="1"/>
  <c r="B237" i="1"/>
  <c r="R236" i="1"/>
  <c r="V236" i="1"/>
  <c r="S236" i="1"/>
  <c r="T236" i="1"/>
  <c r="U236" i="1"/>
  <c r="B9" i="1"/>
  <c r="R8" i="1"/>
  <c r="V8" i="1"/>
  <c r="U8" i="1"/>
  <c r="S8" i="1"/>
  <c r="T8" i="1"/>
  <c r="B49" i="1"/>
  <c r="R48" i="1"/>
  <c r="V48" i="1"/>
  <c r="S48" i="1"/>
  <c r="T48" i="1"/>
  <c r="U48" i="1"/>
  <c r="T159" i="1"/>
  <c r="U159" i="1"/>
  <c r="R159" i="1"/>
  <c r="V159" i="1"/>
  <c r="S159" i="1"/>
  <c r="T183" i="1"/>
  <c r="U183" i="1"/>
  <c r="R183" i="1"/>
  <c r="V183" i="1"/>
  <c r="S183" i="1"/>
  <c r="U84" i="1"/>
  <c r="R84" i="1"/>
  <c r="V84" i="1"/>
  <c r="S84" i="1"/>
  <c r="T84" i="1"/>
  <c r="J290" i="1" l="1"/>
  <c r="S40" i="1"/>
  <c r="T40" i="1"/>
  <c r="U40" i="1"/>
  <c r="R40" i="1"/>
  <c r="V40" i="1"/>
  <c r="S119" i="1"/>
  <c r="T119" i="1"/>
  <c r="U119" i="1"/>
  <c r="V119" i="1"/>
  <c r="R119" i="1"/>
  <c r="B50" i="1"/>
  <c r="U49" i="1"/>
  <c r="R49" i="1"/>
  <c r="V49" i="1"/>
  <c r="S49" i="1"/>
  <c r="T49" i="1"/>
  <c r="S78" i="1"/>
  <c r="T78" i="1"/>
  <c r="U78" i="1"/>
  <c r="V78" i="1"/>
  <c r="R78" i="1"/>
  <c r="S152" i="1"/>
  <c r="T152" i="1"/>
  <c r="U152" i="1"/>
  <c r="R152" i="1"/>
  <c r="V152" i="1"/>
  <c r="U259" i="1"/>
  <c r="T259" i="1"/>
  <c r="R259" i="1"/>
  <c r="V259" i="1"/>
  <c r="S259" i="1"/>
  <c r="S218" i="1"/>
  <c r="T218" i="1"/>
  <c r="U218" i="1"/>
  <c r="R218" i="1"/>
  <c r="V218" i="1"/>
  <c r="U237" i="1"/>
  <c r="R237" i="1"/>
  <c r="V237" i="1"/>
  <c r="T237" i="1"/>
  <c r="S237" i="1"/>
  <c r="B238" i="1"/>
  <c r="U18" i="1"/>
  <c r="R18" i="1"/>
  <c r="V18" i="1"/>
  <c r="S18" i="1"/>
  <c r="T18" i="1"/>
  <c r="B10" i="1"/>
  <c r="U9" i="1"/>
  <c r="T9" i="1"/>
  <c r="R9" i="1"/>
  <c r="V9" i="1"/>
  <c r="S9" i="1"/>
  <c r="U170" i="1"/>
  <c r="R170" i="1"/>
  <c r="V170" i="1"/>
  <c r="S170" i="1"/>
  <c r="T170" i="1"/>
  <c r="B171" i="1"/>
  <c r="R95" i="1"/>
  <c r="V95" i="1"/>
  <c r="S95" i="1"/>
  <c r="T95" i="1"/>
  <c r="U95" i="1"/>
  <c r="B29" i="1"/>
  <c r="S28" i="1"/>
  <c r="T28" i="1"/>
  <c r="U28" i="1"/>
  <c r="V28" i="1"/>
  <c r="R28" i="1"/>
  <c r="R58" i="1"/>
  <c r="V58" i="1"/>
  <c r="S58" i="1"/>
  <c r="T58" i="1"/>
  <c r="U58" i="1"/>
  <c r="R29" i="1" l="1"/>
  <c r="V29" i="1"/>
  <c r="S29" i="1"/>
  <c r="T29" i="1"/>
  <c r="U29" i="1"/>
  <c r="B30" i="1"/>
  <c r="R99" i="1"/>
  <c r="V99" i="1"/>
  <c r="S99" i="1"/>
  <c r="T99" i="1"/>
  <c r="U99" i="1"/>
  <c r="B172" i="1"/>
  <c r="T171" i="1"/>
  <c r="U171" i="1"/>
  <c r="R171" i="1"/>
  <c r="V171" i="1"/>
  <c r="S171" i="1"/>
  <c r="T50" i="1"/>
  <c r="U50" i="1"/>
  <c r="R50" i="1"/>
  <c r="V50" i="1"/>
  <c r="S50" i="1"/>
  <c r="U96" i="1"/>
  <c r="R96" i="1"/>
  <c r="V96" i="1"/>
  <c r="S96" i="1"/>
  <c r="T96" i="1"/>
  <c r="B239" i="1"/>
  <c r="T238" i="1"/>
  <c r="S238" i="1"/>
  <c r="U238" i="1"/>
  <c r="R238" i="1"/>
  <c r="V238" i="1"/>
  <c r="T10" i="1"/>
  <c r="S10" i="1"/>
  <c r="U10" i="1"/>
  <c r="R10" i="1"/>
  <c r="V10" i="1"/>
  <c r="B240" i="1" l="1"/>
  <c r="S239" i="1"/>
  <c r="T239" i="1"/>
  <c r="V239" i="1"/>
  <c r="U239" i="1"/>
  <c r="R239" i="1"/>
  <c r="T97" i="1"/>
  <c r="U97" i="1"/>
  <c r="R97" i="1"/>
  <c r="V97" i="1"/>
  <c r="S97" i="1"/>
  <c r="B31" i="1"/>
  <c r="U30" i="1"/>
  <c r="R30" i="1"/>
  <c r="V30" i="1"/>
  <c r="S30" i="1"/>
  <c r="T30" i="1"/>
  <c r="B173" i="1"/>
  <c r="B174" i="1" s="1"/>
  <c r="S172" i="1"/>
  <c r="T172" i="1"/>
  <c r="U172" i="1"/>
  <c r="V172" i="1"/>
  <c r="R172" i="1"/>
  <c r="U100" i="1"/>
  <c r="R100" i="1"/>
  <c r="V100" i="1"/>
  <c r="S100" i="1"/>
  <c r="T100" i="1"/>
  <c r="V174" i="1" l="1"/>
  <c r="T174" i="1"/>
  <c r="B175" i="1"/>
  <c r="S174" i="1"/>
  <c r="U174" i="1"/>
  <c r="R174" i="1"/>
  <c r="T101" i="1"/>
  <c r="U101" i="1"/>
  <c r="R101" i="1"/>
  <c r="R145" i="1" s="1"/>
  <c r="R287" i="1" s="1"/>
  <c r="V101" i="1"/>
  <c r="S101" i="1"/>
  <c r="R173" i="1"/>
  <c r="V173" i="1"/>
  <c r="S173" i="1"/>
  <c r="T173" i="1"/>
  <c r="U173" i="1"/>
  <c r="S98" i="1"/>
  <c r="T98" i="1"/>
  <c r="T145" i="1" s="1"/>
  <c r="T287" i="1" s="1"/>
  <c r="U98" i="1"/>
  <c r="R98" i="1"/>
  <c r="V98" i="1"/>
  <c r="T31" i="1"/>
  <c r="U31" i="1"/>
  <c r="R31" i="1"/>
  <c r="V31" i="1"/>
  <c r="S31" i="1"/>
  <c r="B32" i="1"/>
  <c r="B241" i="1"/>
  <c r="R240" i="1"/>
  <c r="V240" i="1"/>
  <c r="U240" i="1"/>
  <c r="S240" i="1"/>
  <c r="T240" i="1"/>
  <c r="U145" i="1" l="1"/>
  <c r="U287" i="1" s="1"/>
  <c r="U175" i="1"/>
  <c r="T175" i="1"/>
  <c r="S175" i="1"/>
  <c r="R175" i="1"/>
  <c r="B176" i="1"/>
  <c r="V175" i="1"/>
  <c r="S145" i="1"/>
  <c r="S287" i="1" s="1"/>
  <c r="V145" i="1"/>
  <c r="V287" i="1" s="1"/>
  <c r="B242" i="1"/>
  <c r="U241" i="1"/>
  <c r="R241" i="1"/>
  <c r="V241" i="1"/>
  <c r="S241" i="1"/>
  <c r="T241" i="1"/>
  <c r="B33" i="1"/>
  <c r="S32" i="1"/>
  <c r="T32" i="1"/>
  <c r="U32" i="1"/>
  <c r="R32" i="1"/>
  <c r="V32" i="1"/>
  <c r="B177" i="1" l="1"/>
  <c r="R176" i="1"/>
  <c r="T176" i="1"/>
  <c r="S176" i="1"/>
  <c r="V176" i="1"/>
  <c r="U176" i="1"/>
  <c r="B34" i="1"/>
  <c r="R33" i="1"/>
  <c r="V33" i="1"/>
  <c r="S33" i="1"/>
  <c r="T33" i="1"/>
  <c r="U33" i="1"/>
  <c r="B243" i="1"/>
  <c r="T242" i="1"/>
  <c r="U242" i="1"/>
  <c r="S242" i="1"/>
  <c r="R242" i="1"/>
  <c r="V242" i="1"/>
  <c r="S177" i="1" l="1"/>
  <c r="S211" i="1" s="1"/>
  <c r="S288" i="1" s="1"/>
  <c r="T177" i="1"/>
  <c r="T211" i="1" s="1"/>
  <c r="T288" i="1" s="1"/>
  <c r="R177" i="1"/>
  <c r="R211" i="1" s="1"/>
  <c r="R288" i="1" s="1"/>
  <c r="U177" i="1"/>
  <c r="U211" i="1" s="1"/>
  <c r="U288" i="1" s="1"/>
  <c r="V177" i="1"/>
  <c r="V211" i="1" s="1"/>
  <c r="V288" i="1" s="1"/>
  <c r="B244" i="1"/>
  <c r="S243" i="1"/>
  <c r="R243" i="1"/>
  <c r="T243" i="1"/>
  <c r="V243" i="1"/>
  <c r="U243" i="1"/>
  <c r="U34" i="1"/>
  <c r="U71" i="1" s="1"/>
  <c r="U286" i="1" s="1"/>
  <c r="R34" i="1"/>
  <c r="R71" i="1" s="1"/>
  <c r="R286" i="1" s="1"/>
  <c r="V34" i="1"/>
  <c r="V71" i="1" s="1"/>
  <c r="V286" i="1" s="1"/>
  <c r="S34" i="1"/>
  <c r="S71" i="1" s="1"/>
  <c r="S286" i="1" s="1"/>
  <c r="T34" i="1"/>
  <c r="T71" i="1" s="1"/>
  <c r="T286" i="1" s="1"/>
  <c r="R244" i="1" l="1"/>
  <c r="R281" i="1" s="1"/>
  <c r="R289" i="1" s="1"/>
  <c r="R290" i="1" s="1"/>
  <c r="V244" i="1"/>
  <c r="V281" i="1" s="1"/>
  <c r="V289" i="1" s="1"/>
  <c r="V290" i="1" s="1"/>
  <c r="S244" i="1"/>
  <c r="S281" i="1" s="1"/>
  <c r="S289" i="1" s="1"/>
  <c r="S290" i="1" s="1"/>
  <c r="T244" i="1"/>
  <c r="T281" i="1" s="1"/>
  <c r="T289" i="1" s="1"/>
  <c r="T290" i="1" s="1"/>
  <c r="U244" i="1"/>
  <c r="U281" i="1" s="1"/>
  <c r="U289" i="1" s="1"/>
  <c r="U290" i="1" s="1"/>
  <c r="I199" i="18" l="1"/>
  <c r="X207" i="18"/>
  <c r="M207" i="18"/>
  <c r="K207" i="18"/>
  <c r="V207" i="18"/>
  <c r="P207" i="18"/>
  <c r="R207" i="18"/>
  <c r="N199" i="18"/>
  <c r="W207" i="18"/>
  <c r="Q207" i="18"/>
  <c r="Y207" i="18"/>
  <c r="U207" i="18"/>
  <c r="O199" i="18"/>
  <c r="I207" i="18"/>
  <c r="S207" i="18"/>
  <c r="J207" i="18"/>
  <c r="L207" i="18"/>
  <c r="O207" i="18"/>
  <c r="J199" i="18"/>
  <c r="K199" i="18"/>
  <c r="M199" i="18"/>
  <c r="V241" i="18" l="1"/>
  <c r="W241" i="18"/>
  <c r="S241" i="18"/>
  <c r="O241" i="18"/>
  <c r="R241" i="18"/>
  <c r="U241" i="18"/>
  <c r="P199" i="18"/>
  <c r="Q241" i="18"/>
  <c r="M241" i="18"/>
  <c r="I241" i="18"/>
  <c r="L241" i="18"/>
  <c r="P241" i="18"/>
  <c r="L199" i="18"/>
  <c r="J241" i="18"/>
  <c r="X241" i="18"/>
  <c r="K241" i="18"/>
  <c r="Y241" i="18"/>
  <c r="T241" i="18" l="1"/>
  <c r="Z241" i="18"/>
  <c r="N241" i="18"/>
  <c r="Q199" i="18"/>
  <c r="I200" i="18"/>
  <c r="N200" i="18"/>
  <c r="L208" i="18"/>
  <c r="Y208" i="18"/>
  <c r="M208" i="18"/>
  <c r="M242" i="18" s="1"/>
  <c r="V208" i="18"/>
  <c r="K208" i="18"/>
  <c r="R208" i="18"/>
  <c r="O200" i="18"/>
  <c r="K200" i="18"/>
  <c r="W208" i="18"/>
  <c r="U208" i="18"/>
  <c r="J208" i="18"/>
  <c r="J242" i="18" s="1"/>
  <c r="M200" i="18"/>
  <c r="O208" i="18"/>
  <c r="J200" i="18"/>
  <c r="S208" i="18"/>
  <c r="Q208" i="18"/>
  <c r="P208" i="18"/>
  <c r="X208" i="18"/>
  <c r="I208" i="18"/>
  <c r="I242" i="18" s="1"/>
  <c r="W242" i="18" l="1"/>
  <c r="Y242" i="18"/>
  <c r="P242" i="18"/>
  <c r="K242" i="18"/>
  <c r="L200" i="18"/>
  <c r="U242" i="18"/>
  <c r="L242" i="18"/>
  <c r="P200" i="18"/>
  <c r="V242" i="18"/>
  <c r="R242" i="18"/>
  <c r="S242" i="18"/>
  <c r="X242" i="18"/>
  <c r="O242" i="18"/>
  <c r="Q242" i="18"/>
  <c r="I201" i="18"/>
  <c r="I203" i="18" s="1"/>
  <c r="Q209" i="18"/>
  <c r="Q211" i="18" s="1"/>
  <c r="W209" i="18"/>
  <c r="W211" i="18" s="1"/>
  <c r="V209" i="18"/>
  <c r="O201" i="18"/>
  <c r="O203" i="18" s="1"/>
  <c r="M209" i="18"/>
  <c r="M211" i="18" s="1"/>
  <c r="S209" i="18"/>
  <c r="J209" i="18"/>
  <c r="Y209" i="18"/>
  <c r="Y211" i="18" s="1"/>
  <c r="L209" i="18"/>
  <c r="L211" i="18" s="1"/>
  <c r="N201" i="18"/>
  <c r="N203" i="18" s="1"/>
  <c r="R209" i="18"/>
  <c r="R211" i="18" s="1"/>
  <c r="K201" i="18"/>
  <c r="K203" i="18" s="1"/>
  <c r="M201" i="18"/>
  <c r="U209" i="18"/>
  <c r="U211" i="18" s="1"/>
  <c r="P209" i="18"/>
  <c r="P211" i="18" s="1"/>
  <c r="K209" i="18"/>
  <c r="K211" i="18" s="1"/>
  <c r="X209" i="18"/>
  <c r="X211" i="18" s="1"/>
  <c r="O209" i="18"/>
  <c r="O211" i="18" s="1"/>
  <c r="I209" i="18"/>
  <c r="J201" i="18"/>
  <c r="J203" i="18" s="1"/>
  <c r="I243" i="18" l="1"/>
  <c r="J243" i="18"/>
  <c r="Z242" i="18"/>
  <c r="N242" i="18"/>
  <c r="T242" i="18"/>
  <c r="Q200" i="18"/>
  <c r="P243" i="18"/>
  <c r="V243" i="18"/>
  <c r="O243" i="18"/>
  <c r="R243" i="18"/>
  <c r="S243" i="18"/>
  <c r="Q243" i="18"/>
  <c r="P201" i="18"/>
  <c r="P203" i="18" s="1"/>
  <c r="Y243" i="18"/>
  <c r="K243" i="18"/>
  <c r="M243" i="18"/>
  <c r="W243" i="18"/>
  <c r="L201" i="18"/>
  <c r="L203" i="18" s="1"/>
  <c r="I211" i="18"/>
  <c r="U243" i="18"/>
  <c r="M203" i="18"/>
  <c r="L243" i="18"/>
  <c r="V211" i="18"/>
  <c r="X243" i="18"/>
  <c r="J211" i="18"/>
  <c r="S211" i="18"/>
  <c r="N243" i="18" l="1"/>
  <c r="Z243" i="18"/>
  <c r="T243" i="18"/>
  <c r="Q203" i="18"/>
  <c r="Q201" i="18"/>
</calcChain>
</file>

<file path=xl/sharedStrings.xml><?xml version="1.0" encoding="utf-8"?>
<sst xmlns="http://schemas.openxmlformats.org/spreadsheetml/2006/main" count="1421" uniqueCount="123">
  <si>
    <t>%</t>
  </si>
  <si>
    <t>Week 1 - Day 1</t>
  </si>
  <si>
    <t>Squat</t>
  </si>
  <si>
    <t>Flyes</t>
  </si>
  <si>
    <t>Abs</t>
  </si>
  <si>
    <t>Reps</t>
  </si>
  <si>
    <t>Sets</t>
  </si>
  <si>
    <t>Weight</t>
  </si>
  <si>
    <t>BenchPress</t>
  </si>
  <si>
    <t>Dips</t>
  </si>
  <si>
    <t>Back Extension</t>
  </si>
  <si>
    <t>Week 1 - Day 3</t>
  </si>
  <si>
    <t>Triceps Pushdown</t>
  </si>
  <si>
    <t>Week 2 - Day 1</t>
  </si>
  <si>
    <t>Week 2 - Day 3</t>
  </si>
  <si>
    <t>Week 3 - Day 1</t>
  </si>
  <si>
    <t>Triceps</t>
  </si>
  <si>
    <t>Week 3 - Day 3</t>
  </si>
  <si>
    <t>Weighted Pushups</t>
  </si>
  <si>
    <t>Week 4 - Day 1</t>
  </si>
  <si>
    <t>Week 4 - Day 3</t>
  </si>
  <si>
    <t>Seated Goodmorning</t>
  </si>
  <si>
    <t>Week 1 - Day 5</t>
  </si>
  <si>
    <t>Close Grip BenchPress</t>
  </si>
  <si>
    <t>Week 1 - Day 6</t>
  </si>
  <si>
    <t>Dumbbell Presses</t>
  </si>
  <si>
    <t>Tricep Pushdown</t>
  </si>
  <si>
    <t>Goodmornings (seated)</t>
  </si>
  <si>
    <t>Week 2 - Day 5</t>
  </si>
  <si>
    <t>Week 2 - Day 6</t>
  </si>
  <si>
    <t>Incline Shoulderpress</t>
  </si>
  <si>
    <t>Leg press</t>
  </si>
  <si>
    <t>BenchPress Lockout</t>
  </si>
  <si>
    <t>Wide Grip BenchPress</t>
  </si>
  <si>
    <t>Week 3 - Day 5</t>
  </si>
  <si>
    <t>Week 3 - Day 6</t>
  </si>
  <si>
    <t>BenchPress Lockouts</t>
  </si>
  <si>
    <t>Incline ShoulderPress</t>
  </si>
  <si>
    <t>Week 4 - Day 5</t>
  </si>
  <si>
    <t>Week 4 - Day 6</t>
  </si>
  <si>
    <t>squat</t>
  </si>
  <si>
    <t>bench</t>
  </si>
  <si>
    <t>deadlift</t>
  </si>
  <si>
    <t>50-59</t>
  </si>
  <si>
    <t>60-69</t>
  </si>
  <si>
    <t>70-79</t>
  </si>
  <si>
    <t>80-89</t>
  </si>
  <si>
    <t>90+</t>
  </si>
  <si>
    <t>Goodmornings (standing)</t>
  </si>
  <si>
    <t>Goodmornings (Seated)</t>
  </si>
  <si>
    <t>Split squat</t>
  </si>
  <si>
    <t>Military Press</t>
  </si>
  <si>
    <t>Split Squat</t>
  </si>
  <si>
    <t>Avg. Weight</t>
  </si>
  <si>
    <t>NL</t>
  </si>
  <si>
    <t>Week</t>
  </si>
  <si>
    <t>Pundage</t>
  </si>
  <si>
    <t>Total</t>
  </si>
  <si>
    <t>Lat Muscles</t>
  </si>
  <si>
    <t>Dumbbell Curls</t>
  </si>
  <si>
    <t>Week1</t>
  </si>
  <si>
    <t>Week2</t>
  </si>
  <si>
    <t>Week3</t>
  </si>
  <si>
    <t>Week4</t>
  </si>
  <si>
    <t>Lat</t>
  </si>
  <si>
    <t>ohp</t>
  </si>
  <si>
    <t>Frequency table</t>
  </si>
  <si>
    <t>Deadlift</t>
  </si>
  <si>
    <t>Goodmornings</t>
  </si>
  <si>
    <t>Deadlift from pins, 5-10 cm below knee</t>
  </si>
  <si>
    <t>Squat w. chains</t>
  </si>
  <si>
    <t>Tricep pushdown</t>
  </si>
  <si>
    <t>Deadlift to knees</t>
  </si>
  <si>
    <t>Middle grip Bench press w. Bands</t>
  </si>
  <si>
    <t>Tricep</t>
  </si>
  <si>
    <t>Week 3 - day 1</t>
  </si>
  <si>
    <t>High bar squat</t>
  </si>
  <si>
    <t>Deadlift from pins, 5-10 cm below knees</t>
  </si>
  <si>
    <t>Week 4 - day 1</t>
  </si>
  <si>
    <t xml:space="preserve">BenchPress </t>
  </si>
  <si>
    <t>Poundage</t>
  </si>
  <si>
    <t>Front Squat</t>
  </si>
  <si>
    <t>Large</t>
  </si>
  <si>
    <t>Reduc. By</t>
  </si>
  <si>
    <t>Boris Sheiko  #29 Prep.</t>
  </si>
  <si>
    <t>Deadlift to Knees</t>
  </si>
  <si>
    <t>Front squat</t>
  </si>
  <si>
    <t>Deadlift from pins, 5-10 cm below Knee</t>
  </si>
  <si>
    <t>Decifit Deadlift</t>
  </si>
  <si>
    <t>Squat w. Chains</t>
  </si>
  <si>
    <t>Lat muscles</t>
  </si>
  <si>
    <t>Boris Sheiko  #30 Prep.</t>
  </si>
  <si>
    <t>BenchPress w. Chains</t>
  </si>
  <si>
    <t>Goodmornings (Standing)</t>
  </si>
  <si>
    <t>Deficit Deadlift</t>
  </si>
  <si>
    <t>Boris Sheiko  #31 Prep.</t>
  </si>
  <si>
    <t>Middle Grip BenchPress</t>
  </si>
  <si>
    <t>Incline shoulderPress</t>
  </si>
  <si>
    <t>Week 4 - Day 5-6-7</t>
  </si>
  <si>
    <t>Competition</t>
  </si>
  <si>
    <t>Middle grip BenchPress</t>
  </si>
  <si>
    <t>HighBar Squat</t>
  </si>
  <si>
    <t>BenchPress w. Board</t>
  </si>
  <si>
    <t>Squat w. stop halfway down</t>
  </si>
  <si>
    <t>Squat w. Pause halfway down</t>
  </si>
  <si>
    <t>Dødløft</t>
  </si>
  <si>
    <t>Afrunding</t>
  </si>
  <si>
    <t>Boris Sheiko - #37 Prep. Small Volume version - Begynder #37</t>
  </si>
  <si>
    <t>Squat w. stop in bottom</t>
  </si>
  <si>
    <t>Træningserfaring:</t>
  </si>
  <si>
    <t>Udfører du programmerne korrekt er de meget krævende og du skal være vant til at træne hele kroppen igennem to gange om ugen som minimum, ellers vil du have svært ved at nå at restituere. Husk du træner med høj volumen og frekvens, så grundformen skal være plads. Ellers kan begynderprogrammerne anbefales.</t>
  </si>
  <si>
    <t>http://sheiko-program.ru/forum/index.php?topic=5.0</t>
  </si>
  <si>
    <t>http://sheiko-program.ru/forum/index.php?topic=270.0</t>
  </si>
  <si>
    <t>Programvalg:</t>
  </si>
  <si>
    <t>Bænkpres</t>
  </si>
  <si>
    <t>Øvelsesvalg:</t>
  </si>
  <si>
    <t>Indtast dine max herunder:</t>
  </si>
  <si>
    <t>Boris Sheiko - #32 Comp.</t>
  </si>
  <si>
    <t xml:space="preserve">Boris Sheiko - #37 Prep. </t>
  </si>
  <si>
    <t>Boris Sheiko - BenchPress Specialization</t>
  </si>
  <si>
    <t>Eksempler på sheikos begynder-programmer findes her:</t>
  </si>
  <si>
    <t>Program #37 (v.2) er en begyndervenlig version #37, der gør overgangen til Sheikos programmer mere gnidnindsfrit. De klassiske #29, #30, #31, #37 &amp; #32 kan kombineres på flere måder. For eksempel #37-#30-#32 eller #29-#31-#32 eller #37-#31-#32.</t>
  </si>
  <si>
    <t>Det anbefales, som udgangspunkt, ikke at lave om i programmerne før man har kørt programmet mindst en gang. Det kan dog anbefales at køre 2-3 sæt af 10-20 reps til bagskulder/rhomboideus/rotatormanchet efter hvert pas. I programmet er der tilføjet øvelser for latissimus dorsi og varianter af hovedløftene indgår mere frekvent end før. Det anbefales at starte træningen med dynamisk opvarmning og at strække ud efter hver træning. Eventuel foamrolling er en fordel.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</si>
</sst>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1">
    <font>
      <sz val="11"/>
      <color theme="1"/>
      <name val="Calibri"/>
      <family val="2"/>
      <scheme val="minor"/>
    </font>
    <font>
      <sz val="11"/>
      <color rgb="FF9C6500"/>
      <name val="Calibri"/>
      <family val="2"/>
      <scheme val="minor"/>
    </font>
    <font>
      <sz val="9"/>
      <name val="Verdana"/>
      <family val="2"/>
    </font>
    <font>
      <sz val="10"/>
      <name val="Arial CE"/>
      <charset val="238"/>
    </font>
    <font>
      <b/>
      <sz val="10"/>
      <name val="Arial CE"/>
      <family val="2"/>
      <charset val="238"/>
    </font>
    <font>
      <sz val="16"/>
      <name val="Arial CE"/>
    </font>
    <font>
      <sz val="10"/>
      <name val="Arial CE"/>
    </font>
    <font>
      <sz val="10"/>
      <color rgb="FFCCFFCC"/>
      <name val="Arial CE"/>
    </font>
    <font>
      <sz val="10"/>
      <color rgb="FFFFFF00"/>
      <name val="Arial CE"/>
    </font>
    <font>
      <b/>
      <sz val="11"/>
      <name val="Arial CE"/>
    </font>
    <font>
      <sz val="10"/>
      <name val="Verdana"/>
      <family val="2"/>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
      <name val="Calibri"/>
      <family val="2"/>
      <scheme val="minor"/>
    </font>
    <font>
      <b/>
      <sz val="10"/>
      <color rgb="FFFF0000"/>
      <name val="Arial CE"/>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rgb="FF006100"/>
      <name val="Calibri"/>
      <family val="2"/>
      <scheme val="minor"/>
    </font>
    <font>
      <sz val="10"/>
      <name val="Arial CE"/>
      <family val="2"/>
      <charset val="238"/>
    </font>
    <font>
      <sz val="10"/>
      <color theme="5" tint="0.59999389629810485"/>
      <name val="Arial CE"/>
    </font>
    <font>
      <sz val="10"/>
      <color theme="5" tint="-0.249977111117893"/>
      <name val="Arial CE"/>
      <family val="2"/>
      <charset val="238"/>
    </font>
    <font>
      <b/>
      <sz val="11"/>
      <color theme="1"/>
      <name val="Arial CE"/>
    </font>
    <font>
      <b/>
      <i/>
      <sz val="12"/>
      <name val="Arial CE"/>
    </font>
    <font>
      <i/>
      <sz val="11"/>
      <color theme="1"/>
      <name val="Calibri"/>
      <family val="2"/>
      <scheme val="minor"/>
    </font>
  </fonts>
  <fills count="35">
    <fill>
      <patternFill patternType="none"/>
    </fill>
    <fill>
      <patternFill patternType="gray125"/>
    </fill>
    <fill>
      <patternFill patternType="solid">
        <fgColor rgb="FFFFEB9C"/>
      </patternFill>
    </fill>
    <fill>
      <patternFill patternType="solid">
        <fgColor indexed="52"/>
        <bgColor indexed="51"/>
      </patternFill>
    </fill>
    <fill>
      <patternFill patternType="solid">
        <fgColor indexed="42"/>
        <bgColor indexed="64"/>
      </patternFill>
    </fill>
    <fill>
      <patternFill patternType="solid">
        <fgColor indexed="47"/>
        <bgColor indexed="22"/>
      </patternFill>
    </fill>
    <fill>
      <patternFill patternType="solid">
        <fgColor indexed="43"/>
        <bgColor indexed="26"/>
      </patternFill>
    </fill>
    <fill>
      <patternFill patternType="solid">
        <fgColor indexed="42"/>
        <bgColor indexed="41"/>
      </patternFill>
    </fill>
    <fill>
      <patternFill patternType="solid">
        <fgColor indexed="43"/>
        <bgColor indexed="64"/>
      </patternFill>
    </fill>
    <fill>
      <patternFill patternType="solid">
        <fgColor indexed="47"/>
        <bgColor indexed="64"/>
      </patternFill>
    </fill>
    <fill>
      <patternFill patternType="solid">
        <fgColor theme="4" tint="0.59999389629810485"/>
        <bgColor indexed="22"/>
      </patternFill>
    </fill>
    <fill>
      <patternFill patternType="solid">
        <fgColor theme="0" tint="-0.1499984740745262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26"/>
        <bgColor indexed="9"/>
      </patternFill>
    </fill>
    <fill>
      <patternFill patternType="solid">
        <fgColor rgb="FFC6EFCE"/>
      </patternFill>
    </fill>
    <fill>
      <patternFill patternType="solid">
        <fgColor theme="0" tint="-4.9989318521683403E-2"/>
        <bgColor indexed="64"/>
      </patternFill>
    </fill>
    <fill>
      <patternFill patternType="solid">
        <fgColor theme="5" tint="0.59999389629810485"/>
        <bgColor indexed="22"/>
      </patternFill>
    </fill>
    <fill>
      <patternFill patternType="solid">
        <fgColor theme="0"/>
        <bgColor indexed="64"/>
      </patternFill>
    </fill>
  </fills>
  <borders count="12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indexed="64"/>
      </top>
      <bottom style="thin">
        <color auto="1"/>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double">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style="thin">
        <color indexed="64"/>
      </left>
      <right style="thin">
        <color indexed="63"/>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auto="1"/>
      </right>
      <top style="thin">
        <color auto="1"/>
      </top>
      <bottom style="thin">
        <color auto="1"/>
      </bottom>
      <diagonal/>
    </border>
    <border>
      <left style="thin">
        <color indexed="64"/>
      </left>
      <right style="thin">
        <color indexed="63"/>
      </right>
      <top style="thin">
        <color indexed="63"/>
      </top>
      <bottom style="thin">
        <color indexed="63"/>
      </bottom>
      <diagonal/>
    </border>
    <border>
      <left style="thin">
        <color auto="1"/>
      </left>
      <right style="thin">
        <color auto="1"/>
      </right>
      <top style="thin">
        <color auto="1"/>
      </top>
      <bottom/>
      <diagonal/>
    </border>
    <border>
      <left/>
      <right/>
      <top style="thin">
        <color indexed="64"/>
      </top>
      <bottom/>
      <diagonal/>
    </border>
    <border>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style="thin">
        <color auto="1"/>
      </right>
      <top style="thin">
        <color auto="1"/>
      </top>
      <bottom/>
      <diagonal/>
    </border>
    <border>
      <left/>
      <right style="thin">
        <color indexed="64"/>
      </right>
      <top style="thin">
        <color indexed="64"/>
      </top>
      <bottom/>
      <diagonal/>
    </border>
    <border>
      <left style="thin">
        <color indexed="64"/>
      </left>
      <right style="thin">
        <color indexed="63"/>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top/>
      <bottom/>
      <diagonal/>
    </border>
    <border>
      <left style="thin">
        <color auto="1"/>
      </left>
      <right style="thin">
        <color auto="1"/>
      </right>
      <top style="thin">
        <color auto="1"/>
      </top>
      <bottom style="thin">
        <color indexed="64"/>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indexed="64"/>
      </top>
      <bottom style="thin">
        <color auto="1"/>
      </bottom>
      <diagonal/>
    </border>
    <border>
      <left/>
      <right/>
      <top style="thin">
        <color indexed="64"/>
      </top>
      <bottom/>
      <diagonal/>
    </border>
    <border>
      <left style="thin">
        <color auto="1"/>
      </left>
      <right style="thin">
        <color auto="1"/>
      </right>
      <top style="thin">
        <color indexed="64"/>
      </top>
      <bottom/>
      <diagonal/>
    </border>
    <border>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diagonal/>
    </border>
    <border>
      <left style="thin">
        <color indexed="64"/>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3"/>
      </right>
      <top style="thin">
        <color indexed="63"/>
      </top>
      <bottom style="thin">
        <color indexed="63"/>
      </bottom>
      <diagonal/>
    </border>
    <border>
      <left/>
      <right/>
      <top/>
      <bottom style="double">
        <color indexed="64"/>
      </bottom>
      <diagonal/>
    </border>
    <border>
      <left style="thin">
        <color indexed="63"/>
      </left>
      <right style="thin">
        <color indexed="63"/>
      </right>
      <top style="thin">
        <color auto="1"/>
      </top>
      <bottom style="thin">
        <color indexed="63"/>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indexed="64"/>
      </right>
      <top style="thin">
        <color auto="1"/>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4"/>
      </left>
      <right style="thin">
        <color auto="1"/>
      </right>
      <top style="thin">
        <color auto="1"/>
      </top>
      <bottom style="thin">
        <color auto="1"/>
      </bottom>
      <diagonal/>
    </border>
    <border>
      <left style="thin">
        <color indexed="64"/>
      </left>
      <right style="thin">
        <color indexed="63"/>
      </right>
      <top style="thin">
        <color indexed="63"/>
      </top>
      <bottom style="thin">
        <color indexed="63"/>
      </bottom>
      <diagonal/>
    </border>
    <border>
      <left style="thin">
        <color indexed="64"/>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70">
    <xf numFmtId="0" fontId="0" fillId="0" borderId="0"/>
    <xf numFmtId="0" fontId="1" fillId="2" borderId="0" applyNumberFormat="0" applyBorder="0" applyAlignment="0" applyProtection="0"/>
    <xf numFmtId="0" fontId="3" fillId="0" borderId="0"/>
    <xf numFmtId="9" fontId="3" fillId="0" borderId="0" applyFont="0" applyFill="0" applyBorder="0" applyAlignment="0" applyProtection="0"/>
    <xf numFmtId="0" fontId="10" fillId="0" borderId="0"/>
    <xf numFmtId="9" fontId="11" fillId="0" borderId="0" applyFont="0" applyFill="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5"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5" borderId="0" applyNumberFormat="0" applyBorder="0" applyAlignment="0" applyProtection="0"/>
    <xf numFmtId="0" fontId="17" fillId="17" borderId="0" applyNumberFormat="0" applyBorder="0" applyAlignment="0" applyProtection="0"/>
    <xf numFmtId="0" fontId="17" fillId="20" borderId="0" applyNumberFormat="0" applyBorder="0" applyAlignment="0" applyProtection="0"/>
    <xf numFmtId="0" fontId="18" fillId="21"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9" fillId="13" borderId="0" applyNumberFormat="0" applyBorder="0" applyAlignment="0" applyProtection="0"/>
    <xf numFmtId="0" fontId="20" fillId="28" borderId="30" applyNumberFormat="0" applyAlignment="0" applyProtection="0"/>
    <xf numFmtId="0" fontId="21" fillId="29" borderId="31" applyNumberFormat="0" applyAlignment="0" applyProtection="0"/>
    <xf numFmtId="0" fontId="22" fillId="0" borderId="0" applyNumberFormat="0" applyFill="0" applyBorder="0" applyAlignment="0" applyProtection="0"/>
    <xf numFmtId="0" fontId="23" fillId="14" borderId="0" applyNumberFormat="0" applyBorder="0" applyAlignment="0" applyProtection="0"/>
    <xf numFmtId="0" fontId="24" fillId="0" borderId="32" applyNumberFormat="0" applyFill="0" applyAlignment="0" applyProtection="0"/>
    <xf numFmtId="0" fontId="25" fillId="0" borderId="33" applyNumberFormat="0" applyFill="0" applyAlignment="0" applyProtection="0"/>
    <xf numFmtId="0" fontId="26" fillId="0" borderId="34" applyNumberFormat="0" applyFill="0" applyAlignment="0" applyProtection="0"/>
    <xf numFmtId="0" fontId="26" fillId="0" borderId="0" applyNumberFormat="0" applyFill="0" applyBorder="0" applyAlignment="0" applyProtection="0"/>
    <xf numFmtId="0" fontId="27" fillId="5" borderId="30" applyNumberFormat="0" applyAlignment="0" applyProtection="0"/>
    <xf numFmtId="0" fontId="28" fillId="0" borderId="35" applyNumberFormat="0" applyFill="0" applyAlignment="0" applyProtection="0"/>
    <xf numFmtId="0" fontId="29" fillId="6" borderId="0" applyNumberFormat="0" applyBorder="0" applyAlignment="0" applyProtection="0"/>
    <xf numFmtId="0" fontId="10" fillId="30" borderId="29" applyNumberFormat="0" applyAlignment="0" applyProtection="0"/>
    <xf numFmtId="0" fontId="30" fillId="28" borderId="13" applyNumberFormat="0" applyAlignment="0" applyProtection="0"/>
    <xf numFmtId="0" fontId="31" fillId="0" borderId="0" applyNumberFormat="0" applyFill="0" applyBorder="0" applyAlignment="0" applyProtection="0"/>
    <xf numFmtId="0" fontId="32" fillId="0" borderId="36" applyNumberFormat="0" applyFill="0" applyAlignment="0" applyProtection="0"/>
    <xf numFmtId="0" fontId="33" fillId="0" borderId="0" applyNumberFormat="0" applyFill="0" applyBorder="0" applyAlignment="0" applyProtection="0"/>
    <xf numFmtId="0" fontId="34" fillId="31" borderId="0" applyNumberFormat="0" applyBorder="0" applyAlignment="0" applyProtection="0"/>
    <xf numFmtId="0" fontId="20" fillId="28" borderId="53" applyNumberFormat="0" applyAlignment="0" applyProtection="0"/>
    <xf numFmtId="0" fontId="27" fillId="5" borderId="53" applyNumberFormat="0" applyAlignment="0" applyProtection="0"/>
    <xf numFmtId="0" fontId="10" fillId="30" borderId="52" applyNumberFormat="0" applyAlignment="0" applyProtection="0"/>
    <xf numFmtId="0" fontId="30" fillId="28" borderId="54" applyNumberFormat="0" applyAlignment="0" applyProtection="0"/>
    <xf numFmtId="0" fontId="32" fillId="0" borderId="55" applyNumberFormat="0" applyFill="0" applyAlignment="0" applyProtection="0"/>
    <xf numFmtId="0" fontId="20" fillId="28" borderId="61" applyNumberFormat="0" applyAlignment="0" applyProtection="0"/>
    <xf numFmtId="0" fontId="27" fillId="5" borderId="61" applyNumberFormat="0" applyAlignment="0" applyProtection="0"/>
    <xf numFmtId="0" fontId="10" fillId="30" borderId="60" applyNumberFormat="0" applyAlignment="0" applyProtection="0"/>
    <xf numFmtId="0" fontId="30" fillId="28" borderId="62" applyNumberFormat="0" applyAlignment="0" applyProtection="0"/>
    <xf numFmtId="0" fontId="32" fillId="0" borderId="63" applyNumberFormat="0" applyFill="0" applyAlignment="0" applyProtection="0"/>
    <xf numFmtId="0" fontId="30" fillId="28" borderId="49" applyNumberFormat="0" applyAlignment="0" applyProtection="0"/>
    <xf numFmtId="0" fontId="32" fillId="0" borderId="74" applyNumberFormat="0" applyFill="0" applyAlignment="0" applyProtection="0"/>
    <xf numFmtId="0" fontId="20" fillId="28" borderId="88" applyNumberFormat="0" applyAlignment="0" applyProtection="0"/>
    <xf numFmtId="0" fontId="27" fillId="5" borderId="88" applyNumberFormat="0" applyAlignment="0" applyProtection="0"/>
    <xf numFmtId="0" fontId="10" fillId="30" borderId="87" applyNumberFormat="0" applyAlignment="0" applyProtection="0"/>
    <xf numFmtId="0" fontId="30" fillId="28" borderId="77" applyNumberFormat="0" applyAlignment="0" applyProtection="0"/>
    <xf numFmtId="0" fontId="32" fillId="0" borderId="89" applyNumberFormat="0" applyFill="0" applyAlignment="0" applyProtection="0"/>
    <xf numFmtId="0" fontId="20" fillId="28" borderId="110" applyNumberFormat="0" applyAlignment="0" applyProtection="0"/>
    <xf numFmtId="0" fontId="27" fillId="5" borderId="110" applyNumberFormat="0" applyAlignment="0" applyProtection="0"/>
    <xf numFmtId="0" fontId="10" fillId="30" borderId="109" applyNumberFormat="0" applyAlignment="0" applyProtection="0"/>
    <xf numFmtId="0" fontId="30" fillId="28" borderId="107" applyNumberFormat="0" applyAlignment="0" applyProtection="0"/>
    <xf numFmtId="0" fontId="32" fillId="0" borderId="111" applyNumberFormat="0" applyFill="0" applyAlignment="0" applyProtection="0"/>
  </cellStyleXfs>
  <cellXfs count="422">
    <xf numFmtId="0" fontId="0" fillId="0" borderId="0" xfId="0"/>
    <xf numFmtId="0" fontId="2" fillId="0" borderId="0" xfId="0" applyFont="1"/>
    <xf numFmtId="0" fontId="2" fillId="0" borderId="0" xfId="0" applyFont="1" applyAlignment="1">
      <alignment horizontal="center"/>
    </xf>
    <xf numFmtId="164" fontId="2" fillId="0" borderId="0" xfId="0" applyNumberFormat="1" applyFont="1" applyAlignment="1">
      <alignment horizontal="right"/>
    </xf>
    <xf numFmtId="1" fontId="3" fillId="0" borderId="0" xfId="3" applyNumberFormat="1" applyFont="1" applyBorder="1" applyAlignment="1">
      <alignment horizontal="center"/>
    </xf>
    <xf numFmtId="0" fontId="3" fillId="0" borderId="0" xfId="2" applyBorder="1"/>
    <xf numFmtId="0" fontId="0" fillId="0" borderId="1" xfId="0" applyBorder="1"/>
    <xf numFmtId="0" fontId="0" fillId="0" borderId="6" xfId="0" applyBorder="1"/>
    <xf numFmtId="0" fontId="0" fillId="0" borderId="0" xfId="0" applyBorder="1"/>
    <xf numFmtId="0" fontId="6" fillId="6" borderId="7" xfId="0" applyFont="1" applyFill="1" applyBorder="1" applyAlignment="1">
      <alignment horizontal="left"/>
    </xf>
    <xf numFmtId="9" fontId="3" fillId="8" borderId="8" xfId="2" applyNumberFormat="1" applyFont="1" applyFill="1" applyBorder="1" applyAlignment="1">
      <alignment horizontal="center"/>
    </xf>
    <xf numFmtId="0" fontId="3" fillId="8" borderId="8" xfId="2" applyNumberFormat="1" applyFont="1" applyFill="1" applyBorder="1" applyAlignment="1">
      <alignment horizontal="center"/>
    </xf>
    <xf numFmtId="1" fontId="3" fillId="8" borderId="8" xfId="2" applyNumberFormat="1" applyFont="1" applyFill="1" applyBorder="1" applyAlignment="1">
      <alignment horizontal="center"/>
    </xf>
    <xf numFmtId="0" fontId="0" fillId="0" borderId="8" xfId="0" applyBorder="1"/>
    <xf numFmtId="0" fontId="0" fillId="0" borderId="9" xfId="0" applyBorder="1"/>
    <xf numFmtId="0" fontId="4" fillId="8" borderId="8" xfId="2" applyFont="1" applyFill="1" applyBorder="1"/>
    <xf numFmtId="0" fontId="0" fillId="0" borderId="5" xfId="0" applyBorder="1"/>
    <xf numFmtId="0" fontId="3" fillId="0" borderId="12" xfId="2" applyBorder="1"/>
    <xf numFmtId="0" fontId="0" fillId="0" borderId="12" xfId="0" applyBorder="1"/>
    <xf numFmtId="0" fontId="0" fillId="0" borderId="11" xfId="0" applyBorder="1"/>
    <xf numFmtId="0" fontId="8" fillId="6" borderId="13" xfId="0" applyFont="1" applyFill="1" applyBorder="1" applyAlignment="1">
      <alignment horizontal="left"/>
    </xf>
    <xf numFmtId="0" fontId="4" fillId="8" borderId="14" xfId="2" applyFont="1" applyFill="1" applyBorder="1"/>
    <xf numFmtId="0" fontId="0" fillId="0" borderId="14" xfId="0" applyBorder="1"/>
    <xf numFmtId="0" fontId="4" fillId="0" borderId="14" xfId="2" applyFont="1" applyFill="1" applyBorder="1"/>
    <xf numFmtId="9" fontId="3" fillId="0" borderId="14" xfId="2" applyNumberFormat="1" applyFont="1" applyFill="1" applyBorder="1" applyAlignment="1">
      <alignment horizontal="center"/>
    </xf>
    <xf numFmtId="0" fontId="3" fillId="0" borderId="14" xfId="2" applyNumberFormat="1" applyFont="1" applyFill="1" applyBorder="1" applyAlignment="1">
      <alignment horizontal="center"/>
    </xf>
    <xf numFmtId="1" fontId="3" fillId="0" borderId="14" xfId="2" applyNumberFormat="1" applyFont="1" applyFill="1" applyBorder="1" applyAlignment="1">
      <alignment horizontal="center"/>
    </xf>
    <xf numFmtId="0" fontId="0" fillId="0" borderId="10" xfId="0" applyBorder="1"/>
    <xf numFmtId="9" fontId="3" fillId="8" borderId="14" xfId="2" applyNumberFormat="1" applyFont="1" applyFill="1" applyBorder="1" applyAlignment="1">
      <alignment horizontal="center"/>
    </xf>
    <xf numFmtId="0" fontId="3" fillId="8" borderId="14" xfId="2" applyNumberFormat="1" applyFont="1" applyFill="1" applyBorder="1" applyAlignment="1">
      <alignment horizontal="center"/>
    </xf>
    <xf numFmtId="1" fontId="3" fillId="8" borderId="14" xfId="2" applyNumberFormat="1" applyFont="1" applyFill="1" applyBorder="1" applyAlignment="1">
      <alignment horizontal="center"/>
    </xf>
    <xf numFmtId="0" fontId="0" fillId="0" borderId="15" xfId="0" applyBorder="1"/>
    <xf numFmtId="0" fontId="4" fillId="4" borderId="14" xfId="2" applyFont="1" applyFill="1" applyBorder="1"/>
    <xf numFmtId="0" fontId="7" fillId="7" borderId="13" xfId="0" applyFont="1" applyFill="1" applyBorder="1" applyAlignment="1">
      <alignment horizontal="left"/>
    </xf>
    <xf numFmtId="0" fontId="6" fillId="7" borderId="13" xfId="0" applyFont="1" applyFill="1" applyBorder="1" applyAlignment="1">
      <alignment horizontal="left"/>
    </xf>
    <xf numFmtId="9" fontId="3" fillId="4" borderId="8" xfId="2" applyNumberFormat="1" applyFont="1" applyFill="1" applyBorder="1" applyAlignment="1">
      <alignment horizontal="center"/>
    </xf>
    <xf numFmtId="0" fontId="3" fillId="4" borderId="8" xfId="2" applyNumberFormat="1" applyFont="1" applyFill="1" applyBorder="1" applyAlignment="1">
      <alignment horizontal="center"/>
    </xf>
    <xf numFmtId="1" fontId="3" fillId="4" borderId="8" xfId="2" applyNumberFormat="1" applyFont="1" applyFill="1" applyBorder="1" applyAlignment="1">
      <alignment horizontal="center"/>
    </xf>
    <xf numFmtId="0" fontId="4" fillId="4" borderId="8" xfId="2" applyFont="1" applyFill="1" applyBorder="1"/>
    <xf numFmtId="0" fontId="6" fillId="6" borderId="13" xfId="0" applyFont="1" applyFill="1" applyBorder="1" applyAlignment="1">
      <alignment horizontal="left"/>
    </xf>
    <xf numFmtId="0" fontId="2" fillId="0" borderId="0" xfId="4" applyFont="1"/>
    <xf numFmtId="0" fontId="0" fillId="0" borderId="22" xfId="0" applyBorder="1"/>
    <xf numFmtId="0" fontId="4" fillId="0" borderId="1" xfId="2" applyFont="1" applyFill="1" applyBorder="1"/>
    <xf numFmtId="9" fontId="3" fillId="0" borderId="1" xfId="2" applyNumberFormat="1" applyFont="1" applyFill="1" applyBorder="1" applyAlignment="1">
      <alignment horizontal="center"/>
    </xf>
    <xf numFmtId="0" fontId="3" fillId="0" borderId="1" xfId="2" applyNumberFormat="1" applyFont="1" applyFill="1" applyBorder="1" applyAlignment="1">
      <alignment horizontal="center"/>
    </xf>
    <xf numFmtId="1" fontId="3" fillId="0" borderId="1" xfId="2" applyNumberFormat="1" applyFont="1" applyFill="1" applyBorder="1" applyAlignment="1">
      <alignment horizontal="center"/>
    </xf>
    <xf numFmtId="0" fontId="4" fillId="8" borderId="1" xfId="2" applyFont="1" applyFill="1" applyBorder="1"/>
    <xf numFmtId="0" fontId="0" fillId="0" borderId="23" xfId="0" applyBorder="1"/>
    <xf numFmtId="0" fontId="4" fillId="0" borderId="8" xfId="2" applyFont="1" applyFill="1" applyBorder="1"/>
    <xf numFmtId="9" fontId="3" fillId="0" borderId="8" xfId="2" applyNumberFormat="1" applyFont="1" applyFill="1" applyBorder="1" applyAlignment="1">
      <alignment horizontal="center"/>
    </xf>
    <xf numFmtId="0" fontId="3" fillId="0" borderId="8" xfId="2" applyNumberFormat="1" applyFont="1" applyFill="1" applyBorder="1" applyAlignment="1">
      <alignment horizontal="center"/>
    </xf>
    <xf numFmtId="1" fontId="3" fillId="0" borderId="8" xfId="2" applyNumberFormat="1" applyFont="1" applyFill="1" applyBorder="1" applyAlignment="1">
      <alignment horizontal="center"/>
    </xf>
    <xf numFmtId="0" fontId="0" fillId="0" borderId="24" xfId="0" applyBorder="1"/>
    <xf numFmtId="0" fontId="0" fillId="0" borderId="25" xfId="0" applyBorder="1"/>
    <xf numFmtId="0" fontId="3" fillId="0" borderId="24" xfId="2" applyBorder="1"/>
    <xf numFmtId="10" fontId="0" fillId="0" borderId="0" xfId="5" applyNumberFormat="1" applyFont="1"/>
    <xf numFmtId="0" fontId="14" fillId="0" borderId="1" xfId="0" applyFont="1" applyBorder="1"/>
    <xf numFmtId="165" fontId="0" fillId="0" borderId="0" xfId="5" applyNumberFormat="1" applyFont="1"/>
    <xf numFmtId="1" fontId="1" fillId="2" borderId="1" xfId="1" applyNumberFormat="1" applyBorder="1" applyAlignment="1" applyProtection="1">
      <alignment horizontal="center"/>
    </xf>
    <xf numFmtId="0" fontId="9" fillId="10" borderId="2" xfId="0" applyFont="1" applyFill="1" applyBorder="1" applyAlignment="1">
      <alignment horizontal="center"/>
    </xf>
    <xf numFmtId="1" fontId="15" fillId="2" borderId="1" xfId="1" applyNumberFormat="1" applyFont="1" applyBorder="1" applyAlignment="1" applyProtection="1">
      <alignment horizontal="center"/>
    </xf>
    <xf numFmtId="1" fontId="3" fillId="0" borderId="28" xfId="3" applyNumberFormat="1" applyFont="1" applyBorder="1" applyAlignment="1">
      <alignment horizontal="center"/>
    </xf>
    <xf numFmtId="1" fontId="16" fillId="0" borderId="28" xfId="3" applyNumberFormat="1" applyFont="1" applyBorder="1" applyAlignment="1">
      <alignment horizontal="center"/>
    </xf>
    <xf numFmtId="0" fontId="4" fillId="0" borderId="0" xfId="2" applyFont="1" applyFill="1" applyBorder="1"/>
    <xf numFmtId="9" fontId="3" fillId="0" borderId="0" xfId="2" applyNumberFormat="1" applyFont="1" applyFill="1" applyBorder="1" applyAlignment="1">
      <alignment horizontal="center"/>
    </xf>
    <xf numFmtId="0" fontId="3" fillId="0" borderId="0" xfId="2" applyNumberFormat="1" applyFont="1" applyFill="1" applyBorder="1" applyAlignment="1">
      <alignment horizontal="center"/>
    </xf>
    <xf numFmtId="1" fontId="3" fillId="0" borderId="0" xfId="2" applyNumberFormat="1" applyFont="1" applyFill="1" applyBorder="1" applyAlignment="1">
      <alignment horizontal="center"/>
    </xf>
    <xf numFmtId="0" fontId="0" fillId="11" borderId="14" xfId="0" applyFill="1" applyBorder="1"/>
    <xf numFmtId="0" fontId="36" fillId="5" borderId="37" xfId="0" applyFont="1" applyFill="1" applyBorder="1" applyAlignment="1">
      <alignment horizontal="left"/>
    </xf>
    <xf numFmtId="0" fontId="4" fillId="0" borderId="38" xfId="2" applyFont="1" applyFill="1" applyBorder="1"/>
    <xf numFmtId="0" fontId="0" fillId="0" borderId="38" xfId="0" applyBorder="1"/>
    <xf numFmtId="9" fontId="3" fillId="0" borderId="38" xfId="2" applyNumberFormat="1" applyFont="1" applyFill="1" applyBorder="1" applyAlignment="1">
      <alignment horizontal="center"/>
    </xf>
    <xf numFmtId="0" fontId="3" fillId="0" borderId="38" xfId="2" applyNumberFormat="1" applyFont="1" applyFill="1" applyBorder="1" applyAlignment="1">
      <alignment horizontal="center"/>
    </xf>
    <xf numFmtId="1" fontId="3" fillId="0" borderId="38" xfId="2" applyNumberFormat="1" applyFont="1" applyFill="1" applyBorder="1" applyAlignment="1">
      <alignment horizontal="center"/>
    </xf>
    <xf numFmtId="9" fontId="35" fillId="9" borderId="38" xfId="5" applyFont="1" applyFill="1" applyBorder="1" applyAlignment="1">
      <alignment horizontal="center"/>
    </xf>
    <xf numFmtId="0" fontId="35" fillId="9" borderId="38" xfId="2" applyFont="1" applyFill="1" applyBorder="1" applyAlignment="1">
      <alignment horizontal="center"/>
    </xf>
    <xf numFmtId="1" fontId="3" fillId="0" borderId="39" xfId="3" applyNumberFormat="1" applyFont="1" applyBorder="1" applyAlignment="1">
      <alignment horizontal="center"/>
    </xf>
    <xf numFmtId="0" fontId="3" fillId="0" borderId="39" xfId="2" applyBorder="1"/>
    <xf numFmtId="0" fontId="0" fillId="0" borderId="39" xfId="0" applyBorder="1"/>
    <xf numFmtId="0" fontId="0" fillId="0" borderId="40" xfId="0" applyBorder="1"/>
    <xf numFmtId="0" fontId="6" fillId="5" borderId="41" xfId="0" applyFont="1" applyFill="1" applyBorder="1" applyAlignment="1">
      <alignment horizontal="left"/>
    </xf>
    <xf numFmtId="0" fontId="36" fillId="5" borderId="42" xfId="0" applyFont="1" applyFill="1" applyBorder="1" applyAlignment="1">
      <alignment horizontal="left"/>
    </xf>
    <xf numFmtId="0" fontId="0" fillId="0" borderId="43" xfId="0" applyBorder="1"/>
    <xf numFmtId="0" fontId="4" fillId="0" borderId="44" xfId="2" applyFont="1" applyFill="1" applyBorder="1"/>
    <xf numFmtId="0" fontId="0" fillId="0" borderId="44" xfId="0" applyBorder="1"/>
    <xf numFmtId="9" fontId="3" fillId="0" borderId="44" xfId="2" applyNumberFormat="1" applyFont="1" applyFill="1" applyBorder="1" applyAlignment="1">
      <alignment horizontal="center"/>
    </xf>
    <xf numFmtId="0" fontId="3" fillId="0" borderId="44" xfId="2" applyNumberFormat="1" applyFont="1" applyFill="1" applyBorder="1" applyAlignment="1">
      <alignment horizontal="center"/>
    </xf>
    <xf numFmtId="1" fontId="3" fillId="0" borderId="44" xfId="2" applyNumberFormat="1" applyFont="1" applyFill="1" applyBorder="1" applyAlignment="1">
      <alignment horizontal="center"/>
    </xf>
    <xf numFmtId="1" fontId="1" fillId="2" borderId="44" xfId="1" applyNumberFormat="1" applyBorder="1" applyAlignment="1" applyProtection="1">
      <alignment horizontal="center"/>
    </xf>
    <xf numFmtId="0" fontId="6" fillId="5" borderId="45" xfId="0" applyFont="1" applyFill="1" applyBorder="1" applyAlignment="1">
      <alignment horizontal="left"/>
    </xf>
    <xf numFmtId="1" fontId="3" fillId="0" borderId="10" xfId="3" applyNumberFormat="1" applyFont="1" applyBorder="1" applyAlignment="1">
      <alignment horizontal="center"/>
    </xf>
    <xf numFmtId="0" fontId="4" fillId="8" borderId="44" xfId="2" applyFont="1" applyFill="1" applyBorder="1"/>
    <xf numFmtId="0" fontId="8" fillId="6" borderId="37" xfId="0" applyFont="1" applyFill="1" applyBorder="1" applyAlignment="1">
      <alignment horizontal="left"/>
    </xf>
    <xf numFmtId="9" fontId="3" fillId="8" borderId="1" xfId="2" applyNumberFormat="1" applyFont="1" applyFill="1" applyBorder="1" applyAlignment="1">
      <alignment horizontal="center"/>
    </xf>
    <xf numFmtId="0" fontId="3" fillId="8" borderId="1" xfId="2" applyNumberFormat="1" applyFont="1" applyFill="1" applyBorder="1" applyAlignment="1">
      <alignment horizontal="center"/>
    </xf>
    <xf numFmtId="1" fontId="3" fillId="8" borderId="1" xfId="2" applyNumberFormat="1" applyFont="1" applyFill="1" applyBorder="1" applyAlignment="1">
      <alignment horizontal="center"/>
    </xf>
    <xf numFmtId="0" fontId="0" fillId="0" borderId="46" xfId="0" applyBorder="1"/>
    <xf numFmtId="0" fontId="7" fillId="7" borderId="37" xfId="0" applyFont="1" applyFill="1" applyBorder="1" applyAlignment="1">
      <alignment horizontal="left"/>
    </xf>
    <xf numFmtId="0" fontId="37" fillId="9" borderId="38" xfId="2" applyFont="1" applyFill="1" applyBorder="1" applyAlignment="1">
      <alignment horizontal="center"/>
    </xf>
    <xf numFmtId="1" fontId="37" fillId="0" borderId="0" xfId="3" applyNumberFormat="1" applyFont="1" applyBorder="1" applyAlignment="1">
      <alignment horizontal="center"/>
    </xf>
    <xf numFmtId="0" fontId="37" fillId="9" borderId="22" xfId="2" applyFont="1" applyFill="1" applyBorder="1" applyAlignment="1">
      <alignment horizontal="center"/>
    </xf>
    <xf numFmtId="1" fontId="34" fillId="31" borderId="1" xfId="47" applyNumberFormat="1" applyBorder="1" applyAlignment="1">
      <alignment horizontal="center"/>
    </xf>
    <xf numFmtId="1" fontId="34" fillId="31" borderId="44" xfId="47" applyNumberFormat="1" applyBorder="1" applyAlignment="1">
      <alignment horizontal="center"/>
    </xf>
    <xf numFmtId="0" fontId="37" fillId="9" borderId="44" xfId="2" applyFont="1" applyFill="1" applyBorder="1" applyAlignment="1">
      <alignment horizontal="center"/>
    </xf>
    <xf numFmtId="9" fontId="3" fillId="8" borderId="44" xfId="2" applyNumberFormat="1" applyFont="1" applyFill="1" applyBorder="1" applyAlignment="1">
      <alignment horizontal="center"/>
    </xf>
    <xf numFmtId="0" fontId="3" fillId="8" borderId="44" xfId="2" applyNumberFormat="1" applyFont="1" applyFill="1" applyBorder="1" applyAlignment="1">
      <alignment horizontal="center"/>
    </xf>
    <xf numFmtId="1" fontId="3" fillId="8" borderId="44" xfId="2" applyNumberFormat="1" applyFont="1" applyFill="1" applyBorder="1" applyAlignment="1">
      <alignment horizontal="center"/>
    </xf>
    <xf numFmtId="1" fontId="3" fillId="0" borderId="47" xfId="3" applyNumberFormat="1" applyFont="1" applyBorder="1" applyAlignment="1">
      <alignment horizontal="center"/>
    </xf>
    <xf numFmtId="0" fontId="3" fillId="0" borderId="47" xfId="2" applyBorder="1"/>
    <xf numFmtId="0" fontId="0" fillId="0" borderId="47" xfId="0" applyBorder="1"/>
    <xf numFmtId="0" fontId="0" fillId="0" borderId="48" xfId="0" applyBorder="1"/>
    <xf numFmtId="1" fontId="1" fillId="2" borderId="8" xfId="1" applyNumberFormat="1" applyBorder="1" applyAlignment="1" applyProtection="1">
      <alignment horizontal="center"/>
    </xf>
    <xf numFmtId="0" fontId="4" fillId="4" borderId="44" xfId="2" applyFont="1" applyFill="1" applyBorder="1"/>
    <xf numFmtId="0" fontId="6" fillId="7" borderId="37" xfId="0" applyFont="1" applyFill="1" applyBorder="1" applyAlignment="1">
      <alignment horizontal="left"/>
    </xf>
    <xf numFmtId="1" fontId="34" fillId="31" borderId="8" xfId="47" applyNumberFormat="1" applyBorder="1" applyAlignment="1">
      <alignment horizontal="center"/>
    </xf>
    <xf numFmtId="0" fontId="7" fillId="7" borderId="49" xfId="0" applyFont="1" applyFill="1" applyBorder="1" applyAlignment="1">
      <alignment horizontal="left"/>
    </xf>
    <xf numFmtId="0" fontId="6" fillId="6" borderId="49" xfId="0" applyFont="1" applyFill="1" applyBorder="1" applyAlignment="1">
      <alignment horizontal="left"/>
    </xf>
    <xf numFmtId="9" fontId="3" fillId="8" borderId="50" xfId="2" applyNumberFormat="1" applyFont="1" applyFill="1" applyBorder="1" applyAlignment="1">
      <alignment horizontal="center"/>
    </xf>
    <xf numFmtId="0" fontId="3" fillId="8" borderId="50" xfId="2" applyNumberFormat="1" applyFont="1" applyFill="1" applyBorder="1" applyAlignment="1">
      <alignment horizontal="center"/>
    </xf>
    <xf numFmtId="1" fontId="3" fillId="8" borderId="50" xfId="2" applyNumberFormat="1" applyFont="1" applyFill="1" applyBorder="1" applyAlignment="1">
      <alignment horizontal="center"/>
    </xf>
    <xf numFmtId="1" fontId="1" fillId="2" borderId="50" xfId="1" applyNumberFormat="1" applyBorder="1" applyAlignment="1" applyProtection="1">
      <alignment horizontal="center"/>
    </xf>
    <xf numFmtId="0" fontId="4" fillId="8" borderId="50" xfId="2" applyFont="1" applyFill="1" applyBorder="1"/>
    <xf numFmtId="0" fontId="8" fillId="6" borderId="49" xfId="0" applyFont="1" applyFill="1" applyBorder="1" applyAlignment="1">
      <alignment horizontal="left"/>
    </xf>
    <xf numFmtId="0" fontId="0" fillId="0" borderId="51" xfId="0" applyBorder="1"/>
    <xf numFmtId="0" fontId="4" fillId="0" borderId="50" xfId="2" applyFont="1" applyFill="1" applyBorder="1"/>
    <xf numFmtId="0" fontId="0" fillId="0" borderId="50" xfId="0" applyBorder="1"/>
    <xf numFmtId="9" fontId="3" fillId="0" borderId="50" xfId="2" applyNumberFormat="1" applyFont="1" applyFill="1" applyBorder="1" applyAlignment="1">
      <alignment horizontal="center"/>
    </xf>
    <xf numFmtId="0" fontId="3" fillId="0" borderId="50" xfId="2" applyNumberFormat="1" applyFont="1" applyFill="1" applyBorder="1" applyAlignment="1">
      <alignment horizontal="center"/>
    </xf>
    <xf numFmtId="1" fontId="3" fillId="0" borderId="50" xfId="2" applyNumberFormat="1" applyFont="1" applyFill="1" applyBorder="1" applyAlignment="1">
      <alignment horizontal="center"/>
    </xf>
    <xf numFmtId="0" fontId="35" fillId="9" borderId="1" xfId="2" applyFont="1" applyFill="1" applyBorder="1" applyAlignment="1">
      <alignment horizontal="left"/>
    </xf>
    <xf numFmtId="0" fontId="4" fillId="9" borderId="1" xfId="2" applyFont="1" applyFill="1" applyBorder="1"/>
    <xf numFmtId="0" fontId="0" fillId="0" borderId="56" xfId="0" applyBorder="1"/>
    <xf numFmtId="0" fontId="4" fillId="4" borderId="56" xfId="2" applyFont="1" applyFill="1" applyBorder="1"/>
    <xf numFmtId="0" fontId="6" fillId="7" borderId="7" xfId="0" applyFont="1" applyFill="1" applyBorder="1" applyAlignment="1">
      <alignment horizontal="left"/>
    </xf>
    <xf numFmtId="9" fontId="3" fillId="4" borderId="56" xfId="2" applyNumberFormat="1" applyFont="1" applyFill="1" applyBorder="1" applyAlignment="1">
      <alignment horizontal="center"/>
    </xf>
    <xf numFmtId="0" fontId="3" fillId="4" borderId="56" xfId="2" applyNumberFormat="1" applyFont="1" applyFill="1" applyBorder="1" applyAlignment="1">
      <alignment horizontal="center"/>
    </xf>
    <xf numFmtId="1" fontId="3" fillId="4" borderId="56" xfId="2" applyNumberFormat="1" applyFont="1" applyFill="1" applyBorder="1" applyAlignment="1">
      <alignment horizontal="center"/>
    </xf>
    <xf numFmtId="1" fontId="34" fillId="31" borderId="56" xfId="47" applyNumberFormat="1" applyBorder="1" applyAlignment="1">
      <alignment horizontal="center"/>
    </xf>
    <xf numFmtId="1" fontId="3" fillId="0" borderId="57" xfId="3" applyNumberFormat="1" applyFont="1" applyBorder="1" applyAlignment="1">
      <alignment horizontal="center"/>
    </xf>
    <xf numFmtId="0" fontId="3" fillId="0" borderId="57" xfId="2" applyBorder="1"/>
    <xf numFmtId="0" fontId="0" fillId="0" borderId="57" xfId="0" applyBorder="1"/>
    <xf numFmtId="0" fontId="0" fillId="0" borderId="58" xfId="0" applyBorder="1"/>
    <xf numFmtId="0" fontId="0" fillId="0" borderId="59" xfId="0" applyBorder="1"/>
    <xf numFmtId="9" fontId="3" fillId="8" borderId="56" xfId="2" applyNumberFormat="1" applyFont="1" applyFill="1" applyBorder="1" applyAlignment="1">
      <alignment horizontal="center"/>
    </xf>
    <xf numFmtId="0" fontId="3" fillId="8" borderId="56" xfId="2" applyNumberFormat="1" applyFont="1" applyFill="1" applyBorder="1" applyAlignment="1">
      <alignment horizontal="center"/>
    </xf>
    <xf numFmtId="1" fontId="3" fillId="8" borderId="56" xfId="2" applyNumberFormat="1" applyFont="1" applyFill="1" applyBorder="1" applyAlignment="1">
      <alignment horizontal="center"/>
    </xf>
    <xf numFmtId="1" fontId="1" fillId="2" borderId="56" xfId="1" applyNumberFormat="1" applyBorder="1" applyAlignment="1" applyProtection="1">
      <alignment horizontal="center"/>
    </xf>
    <xf numFmtId="0" fontId="4" fillId="8" borderId="56" xfId="2" applyFont="1" applyFill="1" applyBorder="1"/>
    <xf numFmtId="1" fontId="16" fillId="0" borderId="0" xfId="3" applyNumberFormat="1" applyFont="1" applyBorder="1" applyAlignment="1">
      <alignment horizontal="center"/>
    </xf>
    <xf numFmtId="1" fontId="3" fillId="0" borderId="64" xfId="3" applyNumberFormat="1" applyFont="1" applyBorder="1" applyAlignment="1">
      <alignment horizontal="center"/>
    </xf>
    <xf numFmtId="0" fontId="37" fillId="9" borderId="8" xfId="2" applyFont="1" applyFill="1" applyBorder="1" applyAlignment="1">
      <alignment horizontal="center"/>
    </xf>
    <xf numFmtId="1" fontId="3" fillId="0" borderId="26" xfId="3" applyNumberFormat="1" applyFont="1" applyBorder="1" applyAlignment="1">
      <alignment horizontal="center"/>
    </xf>
    <xf numFmtId="1" fontId="3" fillId="0" borderId="15" xfId="3" applyNumberFormat="1" applyFont="1" applyBorder="1" applyAlignment="1">
      <alignment horizontal="center"/>
    </xf>
    <xf numFmtId="1" fontId="3" fillId="0" borderId="27" xfId="3" applyNumberFormat="1" applyFont="1" applyBorder="1" applyAlignment="1">
      <alignment horizontal="center"/>
    </xf>
    <xf numFmtId="1" fontId="3" fillId="0" borderId="24" xfId="3" applyNumberFormat="1" applyFont="1" applyBorder="1" applyAlignment="1">
      <alignment horizontal="center"/>
    </xf>
    <xf numFmtId="1" fontId="3" fillId="0" borderId="5" xfId="3" applyNumberFormat="1" applyFont="1" applyBorder="1" applyAlignment="1">
      <alignment horizontal="center"/>
    </xf>
    <xf numFmtId="1" fontId="3" fillId="0" borderId="11" xfId="3" applyNumberFormat="1" applyFont="1" applyBorder="1" applyAlignment="1">
      <alignment horizontal="center"/>
    </xf>
    <xf numFmtId="1" fontId="9" fillId="32" borderId="65" xfId="3" applyNumberFormat="1" applyFont="1" applyFill="1" applyBorder="1" applyAlignment="1">
      <alignment horizontal="center"/>
    </xf>
    <xf numFmtId="0" fontId="38" fillId="32" borderId="66" xfId="0" applyFont="1" applyFill="1" applyBorder="1"/>
    <xf numFmtId="0" fontId="38" fillId="32" borderId="67" xfId="0" applyFont="1" applyFill="1" applyBorder="1"/>
    <xf numFmtId="1" fontId="9" fillId="32" borderId="66" xfId="3" applyNumberFormat="1" applyFont="1" applyFill="1" applyBorder="1" applyAlignment="1">
      <alignment horizontal="center"/>
    </xf>
    <xf numFmtId="0" fontId="38" fillId="32" borderId="65" xfId="0" applyFont="1" applyFill="1" applyBorder="1"/>
    <xf numFmtId="1" fontId="9" fillId="32" borderId="8" xfId="3" applyNumberFormat="1" applyFont="1" applyFill="1" applyBorder="1" applyAlignment="1">
      <alignment horizontal="center"/>
    </xf>
    <xf numFmtId="1" fontId="3" fillId="0" borderId="25" xfId="3" applyNumberFormat="1" applyFont="1" applyBorder="1" applyAlignment="1">
      <alignment horizontal="center"/>
    </xf>
    <xf numFmtId="9" fontId="3" fillId="0" borderId="0" xfId="5" applyFont="1" applyBorder="1" applyAlignment="1">
      <alignment horizontal="center"/>
    </xf>
    <xf numFmtId="1" fontId="0" fillId="0" borderId="0" xfId="0" applyNumberFormat="1"/>
    <xf numFmtId="9" fontId="3" fillId="0" borderId="24" xfId="5" applyFont="1" applyBorder="1" applyAlignment="1">
      <alignment horizontal="center"/>
    </xf>
    <xf numFmtId="9" fontId="0" fillId="0" borderId="24" xfId="5" applyFont="1" applyBorder="1"/>
    <xf numFmtId="9" fontId="0" fillId="0" borderId="25" xfId="5" applyFont="1" applyBorder="1"/>
    <xf numFmtId="9" fontId="0" fillId="0" borderId="0" xfId="5" applyFont="1" applyBorder="1"/>
    <xf numFmtId="9" fontId="0" fillId="0" borderId="5" xfId="5" applyFont="1" applyBorder="1"/>
    <xf numFmtId="9" fontId="3" fillId="0" borderId="10" xfId="5" applyFont="1" applyBorder="1" applyAlignment="1">
      <alignment horizontal="center"/>
    </xf>
    <xf numFmtId="9" fontId="0" fillId="0" borderId="10" xfId="5" applyFont="1" applyBorder="1"/>
    <xf numFmtId="9" fontId="0" fillId="0" borderId="11" xfId="5" applyFont="1" applyBorder="1"/>
    <xf numFmtId="9" fontId="3" fillId="0" borderId="15" xfId="5" applyFont="1" applyBorder="1" applyAlignment="1">
      <alignment horizontal="center"/>
    </xf>
    <xf numFmtId="9" fontId="3" fillId="0" borderId="27" xfId="5" applyFont="1" applyBorder="1" applyAlignment="1">
      <alignment horizontal="center"/>
    </xf>
    <xf numFmtId="1" fontId="9" fillId="32" borderId="26" xfId="3" applyNumberFormat="1" applyFont="1" applyFill="1" applyBorder="1" applyAlignment="1">
      <alignment horizontal="center"/>
    </xf>
    <xf numFmtId="1" fontId="9" fillId="32" borderId="27" xfId="3" applyNumberFormat="1" applyFont="1" applyFill="1" applyBorder="1" applyAlignment="1">
      <alignment horizontal="center"/>
    </xf>
    <xf numFmtId="1" fontId="9" fillId="32" borderId="68" xfId="3" applyNumberFormat="1" applyFont="1" applyFill="1" applyBorder="1" applyAlignment="1">
      <alignment horizontal="center"/>
    </xf>
    <xf numFmtId="1" fontId="3" fillId="0" borderId="70" xfId="3" applyNumberFormat="1" applyFont="1" applyBorder="1" applyAlignment="1">
      <alignment horizontal="center"/>
    </xf>
    <xf numFmtId="1" fontId="3" fillId="0" borderId="69" xfId="3" applyNumberFormat="1" applyFont="1" applyBorder="1" applyAlignment="1">
      <alignment horizontal="center"/>
    </xf>
    <xf numFmtId="0" fontId="0" fillId="0" borderId="70" xfId="0" applyBorder="1" applyAlignment="1">
      <alignment horizontal="center"/>
    </xf>
    <xf numFmtId="9" fontId="3" fillId="32" borderId="8" xfId="5" applyFont="1" applyFill="1" applyBorder="1" applyAlignment="1">
      <alignment horizontal="center"/>
    </xf>
    <xf numFmtId="9" fontId="3" fillId="32" borderId="68" xfId="5" applyFont="1" applyFill="1" applyBorder="1" applyAlignment="1">
      <alignment horizontal="center"/>
    </xf>
    <xf numFmtId="0" fontId="4" fillId="4" borderId="1" xfId="2" applyFont="1" applyFill="1" applyBorder="1"/>
    <xf numFmtId="0" fontId="7" fillId="7" borderId="71" xfId="0" applyFont="1" applyFill="1" applyBorder="1" applyAlignment="1">
      <alignment horizontal="left"/>
    </xf>
    <xf numFmtId="0" fontId="0" fillId="0" borderId="72" xfId="0" applyBorder="1"/>
    <xf numFmtId="0" fontId="6" fillId="6" borderId="71" xfId="0" applyFont="1" applyFill="1" applyBorder="1" applyAlignment="1">
      <alignment horizontal="left"/>
    </xf>
    <xf numFmtId="9" fontId="3" fillId="8" borderId="73" xfId="2" applyNumberFormat="1" applyFont="1" applyFill="1" applyBorder="1" applyAlignment="1">
      <alignment horizontal="center"/>
    </xf>
    <xf numFmtId="0" fontId="3" fillId="8" borderId="73" xfId="2" applyNumberFormat="1" applyFont="1" applyFill="1" applyBorder="1" applyAlignment="1">
      <alignment horizontal="center"/>
    </xf>
    <xf numFmtId="1" fontId="3" fillId="8" borderId="73" xfId="2" applyNumberFormat="1" applyFont="1" applyFill="1" applyBorder="1" applyAlignment="1">
      <alignment horizontal="center"/>
    </xf>
    <xf numFmtId="1" fontId="1" fillId="2" borderId="73" xfId="1" applyNumberFormat="1" applyBorder="1" applyAlignment="1" applyProtection="1">
      <alignment horizontal="center"/>
    </xf>
    <xf numFmtId="0" fontId="0" fillId="0" borderId="73" xfId="0" applyBorder="1"/>
    <xf numFmtId="0" fontId="4" fillId="8" borderId="73" xfId="2" applyFont="1" applyFill="1" applyBorder="1"/>
    <xf numFmtId="0" fontId="8" fillId="6" borderId="71" xfId="0" applyFont="1" applyFill="1" applyBorder="1" applyAlignment="1">
      <alignment horizontal="left"/>
    </xf>
    <xf numFmtId="0" fontId="4" fillId="0" borderId="73" xfId="2" applyFont="1" applyFill="1" applyBorder="1"/>
    <xf numFmtId="9" fontId="3" fillId="0" borderId="73" xfId="2" applyNumberFormat="1" applyFont="1" applyFill="1" applyBorder="1" applyAlignment="1">
      <alignment horizontal="center"/>
    </xf>
    <xf numFmtId="0" fontId="3" fillId="0" borderId="73" xfId="2" applyNumberFormat="1" applyFont="1" applyFill="1" applyBorder="1" applyAlignment="1">
      <alignment horizontal="center"/>
    </xf>
    <xf numFmtId="1" fontId="3" fillId="0" borderId="73" xfId="2" applyNumberFormat="1" applyFont="1" applyFill="1" applyBorder="1" applyAlignment="1">
      <alignment horizontal="center"/>
    </xf>
    <xf numFmtId="0" fontId="37" fillId="9" borderId="73" xfId="2" applyFont="1" applyFill="1" applyBorder="1" applyAlignment="1">
      <alignment horizontal="center"/>
    </xf>
    <xf numFmtId="0" fontId="4" fillId="8" borderId="75" xfId="2" applyFont="1" applyFill="1" applyBorder="1"/>
    <xf numFmtId="9" fontId="3" fillId="8" borderId="75" xfId="2" applyNumberFormat="1" applyFont="1" applyFill="1" applyBorder="1" applyAlignment="1">
      <alignment horizontal="center"/>
    </xf>
    <xf numFmtId="0" fontId="3" fillId="8" borderId="75" xfId="2" applyNumberFormat="1" applyFont="1" applyFill="1" applyBorder="1" applyAlignment="1">
      <alignment horizontal="center"/>
    </xf>
    <xf numFmtId="1" fontId="3" fillId="8" borderId="75" xfId="2" applyNumberFormat="1" applyFont="1" applyFill="1" applyBorder="1" applyAlignment="1">
      <alignment horizontal="center"/>
    </xf>
    <xf numFmtId="0" fontId="0" fillId="0" borderId="75" xfId="0" applyBorder="1"/>
    <xf numFmtId="0" fontId="4" fillId="4" borderId="75" xfId="2" applyFont="1" applyFill="1" applyBorder="1"/>
    <xf numFmtId="0" fontId="0" fillId="0" borderId="76" xfId="0" applyBorder="1"/>
    <xf numFmtId="0" fontId="8" fillId="6" borderId="77" xfId="0" applyFont="1" applyFill="1" applyBorder="1" applyAlignment="1">
      <alignment horizontal="left"/>
    </xf>
    <xf numFmtId="0" fontId="0" fillId="0" borderId="78" xfId="0" applyBorder="1"/>
    <xf numFmtId="1" fontId="3" fillId="0" borderId="78" xfId="3" applyNumberFormat="1" applyFont="1" applyBorder="1" applyAlignment="1">
      <alignment horizontal="center"/>
    </xf>
    <xf numFmtId="0" fontId="3" fillId="0" borderId="78" xfId="2" applyBorder="1"/>
    <xf numFmtId="0" fontId="0" fillId="0" borderId="79" xfId="0" applyBorder="1"/>
    <xf numFmtId="0" fontId="0" fillId="0" borderId="80" xfId="0" applyBorder="1"/>
    <xf numFmtId="0" fontId="6" fillId="7" borderId="77" xfId="0" applyFont="1" applyFill="1" applyBorder="1" applyAlignment="1">
      <alignment horizontal="left"/>
    </xf>
    <xf numFmtId="0" fontId="7" fillId="7" borderId="77" xfId="0" applyFont="1" applyFill="1" applyBorder="1" applyAlignment="1">
      <alignment horizontal="left"/>
    </xf>
    <xf numFmtId="0" fontId="0" fillId="0" borderId="81" xfId="0" applyBorder="1"/>
    <xf numFmtId="0" fontId="6" fillId="6" borderId="77" xfId="0" applyFont="1" applyFill="1" applyBorder="1" applyAlignment="1">
      <alignment horizontal="left"/>
    </xf>
    <xf numFmtId="1" fontId="1" fillId="2" borderId="75" xfId="1" applyNumberFormat="1" applyBorder="1" applyAlignment="1" applyProtection="1">
      <alignment horizontal="center"/>
    </xf>
    <xf numFmtId="0" fontId="4" fillId="0" borderId="75" xfId="2" applyFont="1" applyFill="1" applyBorder="1"/>
    <xf numFmtId="9" fontId="3" fillId="0" borderId="75" xfId="2" applyNumberFormat="1" applyFont="1" applyFill="1" applyBorder="1" applyAlignment="1">
      <alignment horizontal="center"/>
    </xf>
    <xf numFmtId="0" fontId="3" fillId="0" borderId="75" xfId="2" applyNumberFormat="1" applyFont="1" applyFill="1" applyBorder="1" applyAlignment="1">
      <alignment horizontal="center"/>
    </xf>
    <xf numFmtId="1" fontId="3" fillId="0" borderId="75" xfId="2" applyNumberFormat="1" applyFont="1" applyFill="1" applyBorder="1" applyAlignment="1">
      <alignment horizontal="center"/>
    </xf>
    <xf numFmtId="0" fontId="4" fillId="9" borderId="75" xfId="2" applyFont="1" applyFill="1" applyBorder="1"/>
    <xf numFmtId="0" fontId="35" fillId="9" borderId="75" xfId="2" applyFont="1" applyFill="1" applyBorder="1" applyAlignment="1">
      <alignment horizontal="left"/>
    </xf>
    <xf numFmtId="9" fontId="35" fillId="9" borderId="75" xfId="5" applyFont="1" applyFill="1" applyBorder="1" applyAlignment="1">
      <alignment horizontal="center"/>
    </xf>
    <xf numFmtId="0" fontId="35" fillId="9" borderId="75" xfId="2" applyFont="1" applyFill="1" applyBorder="1" applyAlignment="1">
      <alignment horizontal="center"/>
    </xf>
    <xf numFmtId="1" fontId="3" fillId="0" borderId="76" xfId="3" applyNumberFormat="1" applyFont="1" applyBorder="1" applyAlignment="1">
      <alignment horizontal="center"/>
    </xf>
    <xf numFmtId="0" fontId="37" fillId="9" borderId="75" xfId="2" applyFont="1" applyFill="1" applyBorder="1" applyAlignment="1">
      <alignment horizontal="center"/>
    </xf>
    <xf numFmtId="0" fontId="3" fillId="0" borderId="76" xfId="2" applyBorder="1"/>
    <xf numFmtId="0" fontId="0" fillId="0" borderId="82" xfId="0" applyBorder="1"/>
    <xf numFmtId="0" fontId="6" fillId="5" borderId="83" xfId="0" applyFont="1" applyFill="1" applyBorder="1" applyAlignment="1">
      <alignment horizontal="left"/>
    </xf>
    <xf numFmtId="0" fontId="36" fillId="5" borderId="84" xfId="0" applyFont="1" applyFill="1" applyBorder="1" applyAlignment="1">
      <alignment horizontal="left"/>
    </xf>
    <xf numFmtId="9" fontId="35" fillId="9" borderId="85" xfId="5" applyFont="1" applyFill="1" applyBorder="1" applyAlignment="1">
      <alignment horizontal="center"/>
    </xf>
    <xf numFmtId="0" fontId="35" fillId="9" borderId="85" xfId="2" applyFont="1" applyFill="1" applyBorder="1" applyAlignment="1">
      <alignment horizontal="center"/>
    </xf>
    <xf numFmtId="0" fontId="37" fillId="9" borderId="85" xfId="2" applyFont="1" applyFill="1" applyBorder="1" applyAlignment="1">
      <alignment horizontal="center"/>
    </xf>
    <xf numFmtId="0" fontId="0" fillId="0" borderId="85" xfId="0" applyBorder="1"/>
    <xf numFmtId="0" fontId="4" fillId="8" borderId="85" xfId="2" applyFont="1" applyFill="1" applyBorder="1"/>
    <xf numFmtId="9" fontId="3" fillId="8" borderId="85" xfId="2" applyNumberFormat="1" applyFont="1" applyFill="1" applyBorder="1" applyAlignment="1">
      <alignment horizontal="center"/>
    </xf>
    <xf numFmtId="0" fontId="3" fillId="8" borderId="85" xfId="2" applyNumberFormat="1" applyFont="1" applyFill="1" applyBorder="1" applyAlignment="1">
      <alignment horizontal="center"/>
    </xf>
    <xf numFmtId="1" fontId="3" fillId="8" borderId="85" xfId="2" applyNumberFormat="1" applyFont="1" applyFill="1" applyBorder="1" applyAlignment="1">
      <alignment horizontal="center"/>
    </xf>
    <xf numFmtId="1" fontId="1" fillId="2" borderId="85" xfId="1" applyNumberFormat="1" applyBorder="1" applyAlignment="1" applyProtection="1">
      <alignment horizontal="center"/>
    </xf>
    <xf numFmtId="0" fontId="0" fillId="0" borderId="86" xfId="0" applyBorder="1"/>
    <xf numFmtId="0" fontId="8" fillId="6" borderId="84" xfId="0" applyFont="1" applyFill="1" applyBorder="1" applyAlignment="1">
      <alignment horizontal="left"/>
    </xf>
    <xf numFmtId="0" fontId="4" fillId="4" borderId="93" xfId="2" applyFont="1" applyFill="1" applyBorder="1"/>
    <xf numFmtId="1" fontId="34" fillId="31" borderId="93" xfId="47" applyNumberFormat="1" applyBorder="1" applyAlignment="1">
      <alignment horizontal="center"/>
    </xf>
    <xf numFmtId="1" fontId="3" fillId="4" borderId="93" xfId="2" applyNumberFormat="1" applyFont="1" applyFill="1" applyBorder="1" applyAlignment="1">
      <alignment horizontal="center"/>
    </xf>
    <xf numFmtId="0" fontId="3" fillId="4" borderId="93" xfId="2" applyNumberFormat="1" applyFont="1" applyFill="1" applyBorder="1" applyAlignment="1">
      <alignment horizontal="center"/>
    </xf>
    <xf numFmtId="9" fontId="3" fillId="4" borderId="93" xfId="2" applyNumberFormat="1" applyFont="1" applyFill="1" applyBorder="1" applyAlignment="1">
      <alignment horizontal="center"/>
    </xf>
    <xf numFmtId="0" fontId="6" fillId="7" borderId="97" xfId="0" applyFont="1" applyFill="1" applyBorder="1" applyAlignment="1">
      <alignment horizontal="left"/>
    </xf>
    <xf numFmtId="0" fontId="4" fillId="4" borderId="99" xfId="2" applyFont="1" applyFill="1" applyBorder="1"/>
    <xf numFmtId="0" fontId="0" fillId="0" borderId="93" xfId="0" applyBorder="1"/>
    <xf numFmtId="0" fontId="0" fillId="0" borderId="98" xfId="0" applyBorder="1"/>
    <xf numFmtId="0" fontId="8" fillId="6" borderId="97" xfId="0" applyFont="1" applyFill="1" applyBorder="1" applyAlignment="1">
      <alignment horizontal="left"/>
    </xf>
    <xf numFmtId="0" fontId="4" fillId="8" borderId="93" xfId="2" applyFont="1" applyFill="1" applyBorder="1"/>
    <xf numFmtId="0" fontId="0" fillId="0" borderId="96" xfId="0" applyBorder="1"/>
    <xf numFmtId="0" fontId="0" fillId="0" borderId="94" xfId="0" applyBorder="1"/>
    <xf numFmtId="0" fontId="0" fillId="0" borderId="95" xfId="0" applyBorder="1"/>
    <xf numFmtId="0" fontId="3" fillId="0" borderId="94" xfId="2" applyBorder="1"/>
    <xf numFmtId="1" fontId="1" fillId="2" borderId="93" xfId="1" applyNumberFormat="1" applyBorder="1" applyAlignment="1" applyProtection="1">
      <alignment horizontal="center"/>
    </xf>
    <xf numFmtId="1" fontId="3" fillId="0" borderId="94" xfId="3" applyNumberFormat="1" applyFont="1" applyBorder="1" applyAlignment="1">
      <alignment horizontal="center"/>
    </xf>
    <xf numFmtId="1" fontId="3" fillId="8" borderId="93" xfId="2" applyNumberFormat="1" applyFont="1" applyFill="1" applyBorder="1" applyAlignment="1">
      <alignment horizontal="center"/>
    </xf>
    <xf numFmtId="0" fontId="3" fillId="8" borderId="93" xfId="2" applyNumberFormat="1" applyFont="1" applyFill="1" applyBorder="1" applyAlignment="1">
      <alignment horizontal="center"/>
    </xf>
    <xf numFmtId="9" fontId="3" fillId="8" borderId="93" xfId="2" applyNumberFormat="1" applyFont="1" applyFill="1" applyBorder="1" applyAlignment="1">
      <alignment horizontal="center"/>
    </xf>
    <xf numFmtId="0" fontId="6" fillId="6" borderId="92" xfId="0" applyFont="1" applyFill="1" applyBorder="1" applyAlignment="1">
      <alignment horizontal="left"/>
    </xf>
    <xf numFmtId="0" fontId="0" fillId="0" borderId="90" xfId="0" applyBorder="1"/>
    <xf numFmtId="0" fontId="4" fillId="8" borderId="91" xfId="2" applyFont="1" applyFill="1" applyBorder="1"/>
    <xf numFmtId="0" fontId="0" fillId="0" borderId="91" xfId="0" applyBorder="1"/>
    <xf numFmtId="0" fontId="7" fillId="7" borderId="97" xfId="0" applyFont="1" applyFill="1" applyBorder="1" applyAlignment="1">
      <alignment horizontal="left"/>
    </xf>
    <xf numFmtId="0" fontId="4" fillId="8" borderId="99" xfId="2" applyFont="1" applyFill="1" applyBorder="1"/>
    <xf numFmtId="0" fontId="6" fillId="6" borderId="97" xfId="0" applyFont="1" applyFill="1" applyBorder="1" applyAlignment="1">
      <alignment horizontal="left"/>
    </xf>
    <xf numFmtId="9" fontId="3" fillId="8" borderId="99" xfId="2" applyNumberFormat="1" applyFont="1" applyFill="1" applyBorder="1" applyAlignment="1">
      <alignment horizontal="center"/>
    </xf>
    <xf numFmtId="0" fontId="3" fillId="8" borderId="99" xfId="2" applyNumberFormat="1" applyFont="1" applyFill="1" applyBorder="1" applyAlignment="1">
      <alignment horizontal="center"/>
    </xf>
    <xf numFmtId="1" fontId="3" fillId="8" borderId="99" xfId="2" applyNumberFormat="1" applyFont="1" applyFill="1" applyBorder="1" applyAlignment="1">
      <alignment horizontal="center"/>
    </xf>
    <xf numFmtId="1" fontId="1" fillId="2" borderId="99" xfId="1" applyNumberFormat="1" applyBorder="1" applyAlignment="1" applyProtection="1">
      <alignment horizontal="center"/>
    </xf>
    <xf numFmtId="0" fontId="4" fillId="0" borderId="93" xfId="2" applyFont="1" applyFill="1" applyBorder="1"/>
    <xf numFmtId="9" fontId="3" fillId="0" borderId="93" xfId="2" applyNumberFormat="1" applyFont="1" applyFill="1" applyBorder="1" applyAlignment="1">
      <alignment horizontal="center"/>
    </xf>
    <xf numFmtId="0" fontId="3" fillId="0" borderId="93" xfId="2" applyNumberFormat="1" applyFont="1" applyFill="1" applyBorder="1" applyAlignment="1">
      <alignment horizontal="center"/>
    </xf>
    <xf numFmtId="1" fontId="3" fillId="0" borderId="93" xfId="2" applyNumberFormat="1" applyFont="1" applyFill="1" applyBorder="1" applyAlignment="1">
      <alignment horizontal="center"/>
    </xf>
    <xf numFmtId="0" fontId="0" fillId="0" borderId="100" xfId="0" applyBorder="1"/>
    <xf numFmtId="0" fontId="4" fillId="0" borderId="99" xfId="2" applyFont="1" applyFill="1" applyBorder="1"/>
    <xf numFmtId="0" fontId="0" fillId="0" borderId="99" xfId="0" applyBorder="1"/>
    <xf numFmtId="9" fontId="3" fillId="0" borderId="99" xfId="2" applyNumberFormat="1" applyFont="1" applyFill="1" applyBorder="1" applyAlignment="1">
      <alignment horizontal="center"/>
    </xf>
    <xf numFmtId="0" fontId="3" fillId="0" borderId="99" xfId="2" applyNumberFormat="1" applyFont="1" applyFill="1" applyBorder="1" applyAlignment="1">
      <alignment horizontal="center"/>
    </xf>
    <xf numFmtId="1" fontId="3" fillId="0" borderId="99" xfId="2" applyNumberFormat="1" applyFont="1" applyFill="1" applyBorder="1" applyAlignment="1">
      <alignment horizontal="center"/>
    </xf>
    <xf numFmtId="0" fontId="4" fillId="9" borderId="99" xfId="2" applyFont="1" applyFill="1" applyBorder="1"/>
    <xf numFmtId="0" fontId="35" fillId="9" borderId="99" xfId="2" applyFont="1" applyFill="1" applyBorder="1" applyAlignment="1">
      <alignment horizontal="left"/>
    </xf>
    <xf numFmtId="9" fontId="35" fillId="9" borderId="99" xfId="5" applyFont="1" applyFill="1" applyBorder="1" applyAlignment="1">
      <alignment horizontal="center"/>
    </xf>
    <xf numFmtId="0" fontId="35" fillId="9" borderId="99" xfId="2" applyFont="1" applyFill="1" applyBorder="1" applyAlignment="1">
      <alignment horizontal="center"/>
    </xf>
    <xf numFmtId="0" fontId="37" fillId="9" borderId="99" xfId="2" applyFont="1" applyFill="1" applyBorder="1" applyAlignment="1">
      <alignment horizontal="center"/>
    </xf>
    <xf numFmtId="0" fontId="6" fillId="5" borderId="101" xfId="0" applyFont="1" applyFill="1" applyBorder="1" applyAlignment="1">
      <alignment horizontal="left"/>
    </xf>
    <xf numFmtId="0" fontId="36" fillId="5" borderId="97" xfId="0" applyFont="1" applyFill="1" applyBorder="1" applyAlignment="1">
      <alignment horizontal="left"/>
    </xf>
    <xf numFmtId="1" fontId="16" fillId="0" borderId="102" xfId="3" applyNumberFormat="1" applyFont="1" applyBorder="1" applyAlignment="1">
      <alignment horizontal="center"/>
    </xf>
    <xf numFmtId="0" fontId="6" fillId="7" borderId="103" xfId="0" applyFont="1" applyFill="1" applyBorder="1" applyAlignment="1">
      <alignment horizontal="left"/>
    </xf>
    <xf numFmtId="9" fontId="3" fillId="4" borderId="104" xfId="2" applyNumberFormat="1" applyFont="1" applyFill="1" applyBorder="1" applyAlignment="1">
      <alignment horizontal="center"/>
    </xf>
    <xf numFmtId="0" fontId="3" fillId="4" borderId="104" xfId="2" applyNumberFormat="1" applyFont="1" applyFill="1" applyBorder="1" applyAlignment="1">
      <alignment horizontal="center"/>
    </xf>
    <xf numFmtId="1" fontId="3" fillId="4" borderId="104" xfId="2" applyNumberFormat="1" applyFont="1" applyFill="1" applyBorder="1" applyAlignment="1">
      <alignment horizontal="center"/>
    </xf>
    <xf numFmtId="1" fontId="34" fillId="31" borderId="104" xfId="47" applyNumberFormat="1" applyBorder="1" applyAlignment="1">
      <alignment horizontal="center"/>
    </xf>
    <xf numFmtId="1" fontId="3" fillId="0" borderId="105" xfId="3" applyNumberFormat="1" applyFont="1" applyBorder="1" applyAlignment="1">
      <alignment horizontal="center"/>
    </xf>
    <xf numFmtId="0" fontId="3" fillId="0" borderId="105" xfId="2" applyBorder="1"/>
    <xf numFmtId="0" fontId="0" fillId="0" borderId="104" xfId="0" applyBorder="1"/>
    <xf numFmtId="0" fontId="0" fillId="0" borderId="105" xfId="0" applyBorder="1"/>
    <xf numFmtId="0" fontId="0" fillId="0" borderId="106" xfId="0" applyBorder="1"/>
    <xf numFmtId="0" fontId="4" fillId="4" borderId="104" xfId="2" applyFont="1" applyFill="1" applyBorder="1"/>
    <xf numFmtId="0" fontId="7" fillId="7" borderId="107" xfId="0" applyFont="1" applyFill="1" applyBorder="1" applyAlignment="1">
      <alignment horizontal="left"/>
    </xf>
    <xf numFmtId="9" fontId="3" fillId="4" borderId="1" xfId="2" applyNumberFormat="1" applyFont="1" applyFill="1" applyBorder="1" applyAlignment="1">
      <alignment horizontal="center"/>
    </xf>
    <xf numFmtId="0" fontId="3" fillId="4" borderId="1" xfId="2" applyNumberFormat="1" applyFont="1" applyFill="1" applyBorder="1" applyAlignment="1">
      <alignment horizontal="center"/>
    </xf>
    <xf numFmtId="1" fontId="3" fillId="4" borderId="1" xfId="2" applyNumberFormat="1" applyFont="1" applyFill="1" applyBorder="1" applyAlignment="1">
      <alignment horizontal="center"/>
    </xf>
    <xf numFmtId="0" fontId="0" fillId="0" borderId="108" xfId="0" applyBorder="1"/>
    <xf numFmtId="0" fontId="6" fillId="6" borderId="107" xfId="0" applyFont="1" applyFill="1" applyBorder="1" applyAlignment="1">
      <alignment horizontal="left"/>
    </xf>
    <xf numFmtId="9" fontId="3" fillId="8" borderId="104" xfId="2" applyNumberFormat="1" applyFont="1" applyFill="1" applyBorder="1" applyAlignment="1">
      <alignment horizontal="center"/>
    </xf>
    <xf numFmtId="0" fontId="3" fillId="8" borderId="104" xfId="2" applyNumberFormat="1" applyFont="1" applyFill="1" applyBorder="1" applyAlignment="1">
      <alignment horizontal="center"/>
    </xf>
    <xf numFmtId="1" fontId="3" fillId="8" borderId="104" xfId="2" applyNumberFormat="1" applyFont="1" applyFill="1" applyBorder="1" applyAlignment="1">
      <alignment horizontal="center"/>
    </xf>
    <xf numFmtId="1" fontId="1" fillId="2" borderId="104" xfId="1" applyNumberFormat="1" applyBorder="1" applyAlignment="1" applyProtection="1">
      <alignment horizontal="center"/>
    </xf>
    <xf numFmtId="0" fontId="4" fillId="8" borderId="104" xfId="2" applyFont="1" applyFill="1" applyBorder="1"/>
    <xf numFmtId="0" fontId="8" fillId="6" borderId="107" xfId="0" applyFont="1" applyFill="1" applyBorder="1" applyAlignment="1">
      <alignment horizontal="left"/>
    </xf>
    <xf numFmtId="0" fontId="6" fillId="7" borderId="107" xfId="0" applyFont="1" applyFill="1" applyBorder="1" applyAlignment="1">
      <alignment horizontal="left"/>
    </xf>
    <xf numFmtId="0" fontId="3" fillId="0" borderId="10" xfId="2" applyBorder="1"/>
    <xf numFmtId="0" fontId="4" fillId="9" borderId="8" xfId="2" applyFont="1" applyFill="1" applyBorder="1"/>
    <xf numFmtId="0" fontId="35" fillId="9" borderId="8" xfId="2" applyFont="1" applyFill="1" applyBorder="1" applyAlignment="1">
      <alignment horizontal="left"/>
    </xf>
    <xf numFmtId="9" fontId="35" fillId="9" borderId="8" xfId="5" applyFont="1" applyFill="1" applyBorder="1" applyAlignment="1">
      <alignment horizontal="center"/>
    </xf>
    <xf numFmtId="0" fontId="35" fillId="9" borderId="8" xfId="2" applyFont="1" applyFill="1" applyBorder="1" applyAlignment="1">
      <alignment horizontal="center"/>
    </xf>
    <xf numFmtId="0" fontId="7" fillId="7" borderId="115" xfId="0" applyFont="1" applyFill="1" applyBorder="1" applyAlignment="1">
      <alignment horizontal="left"/>
    </xf>
    <xf numFmtId="0" fontId="4" fillId="8" borderId="116" xfId="2" applyFont="1" applyFill="1" applyBorder="1"/>
    <xf numFmtId="0" fontId="6" fillId="6" borderId="115" xfId="0" applyFont="1" applyFill="1" applyBorder="1" applyAlignment="1">
      <alignment horizontal="left"/>
    </xf>
    <xf numFmtId="9" fontId="3" fillId="8" borderId="116" xfId="2" applyNumberFormat="1" applyFont="1" applyFill="1" applyBorder="1" applyAlignment="1">
      <alignment horizontal="center"/>
    </xf>
    <xf numFmtId="0" fontId="3" fillId="8" borderId="116" xfId="2" applyNumberFormat="1" applyFont="1" applyFill="1" applyBorder="1" applyAlignment="1">
      <alignment horizontal="center"/>
    </xf>
    <xf numFmtId="1" fontId="3" fillId="8" borderId="116" xfId="2" applyNumberFormat="1" applyFont="1" applyFill="1" applyBorder="1" applyAlignment="1">
      <alignment horizontal="center"/>
    </xf>
    <xf numFmtId="1" fontId="1" fillId="2" borderId="116" xfId="1" applyNumberFormat="1" applyBorder="1" applyAlignment="1" applyProtection="1">
      <alignment horizontal="center"/>
    </xf>
    <xf numFmtId="0" fontId="8" fillId="6" borderId="115" xfId="0" applyFont="1" applyFill="1" applyBorder="1" applyAlignment="1">
      <alignment horizontal="left"/>
    </xf>
    <xf numFmtId="0" fontId="4" fillId="0" borderId="116" xfId="2" applyFont="1" applyFill="1" applyBorder="1"/>
    <xf numFmtId="0" fontId="0" fillId="0" borderId="116" xfId="0" applyBorder="1"/>
    <xf numFmtId="9" fontId="3" fillId="0" borderId="116" xfId="2" applyNumberFormat="1" applyFont="1" applyFill="1" applyBorder="1" applyAlignment="1">
      <alignment horizontal="center"/>
    </xf>
    <xf numFmtId="0" fontId="3" fillId="0" borderId="116" xfId="2" applyNumberFormat="1" applyFont="1" applyFill="1" applyBorder="1" applyAlignment="1">
      <alignment horizontal="center"/>
    </xf>
    <xf numFmtId="1" fontId="3" fillId="0" borderId="116" xfId="2" applyNumberFormat="1" applyFont="1" applyFill="1" applyBorder="1" applyAlignment="1">
      <alignment horizontal="center"/>
    </xf>
    <xf numFmtId="0" fontId="37" fillId="9" borderId="116" xfId="2" applyFont="1" applyFill="1" applyBorder="1" applyAlignment="1">
      <alignment horizontal="center"/>
    </xf>
    <xf numFmtId="0" fontId="35" fillId="9" borderId="116" xfId="2" applyFont="1" applyFill="1" applyBorder="1" applyAlignment="1">
      <alignment horizontal="center"/>
    </xf>
    <xf numFmtId="0" fontId="4" fillId="4" borderId="116" xfId="2" applyFont="1" applyFill="1" applyBorder="1"/>
    <xf numFmtId="9" fontId="3" fillId="4" borderId="116" xfId="2" applyNumberFormat="1" applyFont="1" applyFill="1" applyBorder="1" applyAlignment="1">
      <alignment horizontal="center"/>
    </xf>
    <xf numFmtId="0" fontId="3" fillId="4" borderId="116" xfId="2" applyNumberFormat="1" applyFont="1" applyFill="1" applyBorder="1" applyAlignment="1">
      <alignment horizontal="center"/>
    </xf>
    <xf numFmtId="1" fontId="3" fillId="4" borderId="116" xfId="2" applyNumberFormat="1" applyFont="1" applyFill="1" applyBorder="1" applyAlignment="1">
      <alignment horizontal="center"/>
    </xf>
    <xf numFmtId="1" fontId="34" fillId="31" borderId="116" xfId="47" applyNumberFormat="1" applyBorder="1" applyAlignment="1">
      <alignment horizontal="center"/>
    </xf>
    <xf numFmtId="0" fontId="4" fillId="9" borderId="116" xfId="2" applyFont="1" applyFill="1" applyBorder="1"/>
    <xf numFmtId="0" fontId="35" fillId="9" borderId="116" xfId="2" applyFont="1" applyFill="1" applyBorder="1" applyAlignment="1">
      <alignment horizontal="left"/>
    </xf>
    <xf numFmtId="9" fontId="35" fillId="9" borderId="116" xfId="5" applyFont="1" applyFill="1" applyBorder="1" applyAlignment="1">
      <alignment horizontal="center"/>
    </xf>
    <xf numFmtId="0" fontId="6" fillId="5" borderId="117" xfId="0" applyFont="1" applyFill="1" applyBorder="1" applyAlignment="1">
      <alignment horizontal="left"/>
    </xf>
    <xf numFmtId="0" fontId="36" fillId="5" borderId="115" xfId="0" applyFont="1" applyFill="1" applyBorder="1" applyAlignment="1">
      <alignment horizontal="left"/>
    </xf>
    <xf numFmtId="0" fontId="6" fillId="5" borderId="118" xfId="0" applyFont="1" applyFill="1" applyBorder="1" applyAlignment="1">
      <alignment horizontal="left"/>
    </xf>
    <xf numFmtId="0" fontId="36" fillId="5" borderId="119" xfId="0" applyFont="1" applyFill="1" applyBorder="1" applyAlignment="1">
      <alignment horizontal="left"/>
    </xf>
    <xf numFmtId="1" fontId="3" fillId="0" borderId="120" xfId="3" applyNumberFormat="1" applyFont="1" applyBorder="1" applyAlignment="1">
      <alignment horizontal="center"/>
    </xf>
    <xf numFmtId="0" fontId="3" fillId="0" borderId="120" xfId="2" applyBorder="1"/>
    <xf numFmtId="0" fontId="0" fillId="0" borderId="120" xfId="0" applyBorder="1"/>
    <xf numFmtId="0" fontId="0" fillId="0" borderId="121" xfId="0" applyBorder="1"/>
    <xf numFmtId="0" fontId="6" fillId="7" borderId="115" xfId="0" applyFont="1" applyFill="1" applyBorder="1" applyAlignment="1">
      <alignment horizontal="left"/>
    </xf>
    <xf numFmtId="0" fontId="8" fillId="6" borderId="119" xfId="0" applyFont="1" applyFill="1" applyBorder="1" applyAlignment="1">
      <alignment horizontal="left"/>
    </xf>
    <xf numFmtId="0" fontId="13" fillId="11" borderId="1" xfId="0" applyFont="1" applyFill="1" applyBorder="1" applyAlignment="1">
      <alignment horizontal="left" vertical="center"/>
    </xf>
    <xf numFmtId="0" fontId="12" fillId="11" borderId="116" xfId="0" applyFont="1" applyFill="1" applyBorder="1"/>
    <xf numFmtId="0" fontId="0" fillId="34" borderId="122" xfId="0" applyFill="1" applyBorder="1" applyAlignment="1">
      <alignment wrapText="1"/>
    </xf>
    <xf numFmtId="0" fontId="0" fillId="34" borderId="105" xfId="0" applyFill="1" applyBorder="1" applyAlignment="1">
      <alignment wrapText="1"/>
    </xf>
    <xf numFmtId="0" fontId="0" fillId="34" borderId="121" xfId="0" applyFill="1" applyBorder="1" applyAlignment="1">
      <alignment wrapText="1"/>
    </xf>
    <xf numFmtId="0" fontId="0" fillId="34" borderId="90" xfId="0" applyFill="1" applyBorder="1"/>
    <xf numFmtId="0" fontId="0" fillId="34" borderId="0" xfId="0" applyFill="1" applyBorder="1"/>
    <xf numFmtId="0" fontId="0" fillId="34" borderId="5" xfId="0" applyFill="1" applyBorder="1"/>
    <xf numFmtId="0" fontId="0" fillId="34" borderId="27" xfId="0" applyFill="1" applyBorder="1"/>
    <xf numFmtId="0" fontId="0" fillId="34" borderId="10" xfId="0" applyFill="1" applyBorder="1"/>
    <xf numFmtId="0" fontId="0" fillId="34" borderId="11" xfId="0" applyFill="1" applyBorder="1"/>
    <xf numFmtId="0" fontId="40" fillId="0" borderId="0" xfId="0" applyFont="1"/>
    <xf numFmtId="0" fontId="0" fillId="0" borderId="0" xfId="0" applyNumberFormat="1" applyBorder="1"/>
    <xf numFmtId="0" fontId="0" fillId="0" borderId="0" xfId="0" applyNumberFormat="1"/>
    <xf numFmtId="0" fontId="2" fillId="0" borderId="0" xfId="0" applyNumberFormat="1" applyFont="1" applyAlignment="1">
      <alignment horizontal="center"/>
    </xf>
    <xf numFmtId="0" fontId="9" fillId="10" borderId="2" xfId="0" applyNumberFormat="1" applyFont="1" applyFill="1" applyBorder="1" applyAlignment="1">
      <alignment horizontal="center"/>
    </xf>
    <xf numFmtId="0" fontId="35" fillId="9" borderId="38" xfId="2" applyNumberFormat="1" applyFont="1" applyFill="1" applyBorder="1" applyAlignment="1">
      <alignment horizontal="center"/>
    </xf>
    <xf numFmtId="0" fontId="35" fillId="9" borderId="99" xfId="2" applyNumberFormat="1" applyFont="1" applyFill="1" applyBorder="1" applyAlignment="1">
      <alignment horizontal="center"/>
    </xf>
    <xf numFmtId="0" fontId="35" fillId="9" borderId="116" xfId="2" applyNumberFormat="1" applyFont="1" applyFill="1" applyBorder="1" applyAlignment="1">
      <alignment horizontal="center"/>
    </xf>
    <xf numFmtId="0" fontId="35" fillId="9" borderId="8" xfId="2" applyNumberFormat="1" applyFont="1" applyFill="1" applyBorder="1" applyAlignment="1">
      <alignment horizontal="center"/>
    </xf>
    <xf numFmtId="0" fontId="35" fillId="9" borderId="75" xfId="2" applyNumberFormat="1" applyFont="1" applyFill="1" applyBorder="1" applyAlignment="1">
      <alignment horizontal="center"/>
    </xf>
    <xf numFmtId="0" fontId="35" fillId="9" borderId="85" xfId="2" applyNumberFormat="1" applyFont="1" applyFill="1" applyBorder="1" applyAlignment="1">
      <alignment horizontal="center"/>
    </xf>
    <xf numFmtId="0" fontId="13" fillId="11" borderId="112" xfId="0" applyFont="1" applyFill="1" applyBorder="1" applyAlignment="1">
      <alignment horizontal="center" wrapText="1"/>
    </xf>
    <xf numFmtId="0" fontId="13" fillId="11" borderId="113" xfId="0" applyFont="1" applyFill="1" applyBorder="1" applyAlignment="1">
      <alignment horizontal="center" wrapText="1"/>
    </xf>
    <xf numFmtId="0" fontId="13" fillId="11" borderId="114" xfId="0" applyFont="1" applyFill="1" applyBorder="1" applyAlignment="1">
      <alignment horizontal="center" wrapText="1"/>
    </xf>
    <xf numFmtId="0" fontId="0" fillId="0" borderId="122" xfId="0" applyBorder="1" applyAlignment="1">
      <alignment horizontal="center" vertical="top" wrapText="1"/>
    </xf>
    <xf numFmtId="0" fontId="0" fillId="0" borderId="105" xfId="0" applyBorder="1" applyAlignment="1">
      <alignment horizontal="center" vertical="top" wrapText="1"/>
    </xf>
    <xf numFmtId="0" fontId="0" fillId="0" borderId="121" xfId="0" applyBorder="1" applyAlignment="1">
      <alignment horizontal="center" vertical="top" wrapText="1"/>
    </xf>
    <xf numFmtId="0" fontId="0" fillId="0" borderId="90" xfId="0" applyBorder="1" applyAlignment="1">
      <alignment horizontal="center" vertical="top" wrapText="1"/>
    </xf>
    <xf numFmtId="0" fontId="0" fillId="0" borderId="0" xfId="0" applyBorder="1" applyAlignment="1">
      <alignment horizontal="center" vertical="top" wrapText="1"/>
    </xf>
    <xf numFmtId="0" fontId="0" fillId="0" borderId="5" xfId="0" applyBorder="1" applyAlignment="1">
      <alignment horizontal="center" vertical="top" wrapText="1"/>
    </xf>
    <xf numFmtId="0" fontId="0" fillId="0" borderId="27" xfId="0"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22" xfId="0" applyBorder="1" applyAlignment="1">
      <alignment horizontal="left" wrapText="1"/>
    </xf>
    <xf numFmtId="0" fontId="0" fillId="0" borderId="105" xfId="0" applyBorder="1" applyAlignment="1">
      <alignment horizontal="left" wrapText="1"/>
    </xf>
    <xf numFmtId="0" fontId="0" fillId="0" borderId="121" xfId="0" applyBorder="1" applyAlignment="1">
      <alignment horizontal="left" wrapText="1"/>
    </xf>
    <xf numFmtId="0" fontId="0" fillId="0" borderId="90" xfId="0" applyBorder="1" applyAlignment="1">
      <alignment horizontal="left" wrapText="1"/>
    </xf>
    <xf numFmtId="0" fontId="0" fillId="0" borderId="0" xfId="0" applyBorder="1" applyAlignment="1">
      <alignment horizontal="left" wrapText="1"/>
    </xf>
    <xf numFmtId="0" fontId="0" fillId="0" borderId="5" xfId="0" applyBorder="1" applyAlignment="1">
      <alignment horizontal="left" wrapText="1"/>
    </xf>
    <xf numFmtId="0" fontId="0" fillId="0" borderId="27"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13" fillId="11" borderId="112" xfId="0" applyFont="1" applyFill="1" applyBorder="1" applyAlignment="1">
      <alignment horizontal="center"/>
    </xf>
    <xf numFmtId="0" fontId="13" fillId="11" borderId="113" xfId="0" applyFont="1" applyFill="1" applyBorder="1" applyAlignment="1">
      <alignment horizontal="center"/>
    </xf>
    <xf numFmtId="0" fontId="13" fillId="11" borderId="114" xfId="0" applyFont="1" applyFill="1" applyBorder="1" applyAlignment="1">
      <alignment horizontal="center"/>
    </xf>
    <xf numFmtId="0" fontId="0" fillId="0" borderId="122" xfId="0" quotePrefix="1" applyBorder="1" applyAlignment="1">
      <alignment horizontal="left" vertical="top" wrapText="1"/>
    </xf>
    <xf numFmtId="0" fontId="0" fillId="0" borderId="105" xfId="0" quotePrefix="1" applyBorder="1" applyAlignment="1">
      <alignment horizontal="left" vertical="top" wrapText="1"/>
    </xf>
    <xf numFmtId="0" fontId="0" fillId="0" borderId="121" xfId="0" quotePrefix="1" applyBorder="1" applyAlignment="1">
      <alignment horizontal="left" vertical="top" wrapText="1"/>
    </xf>
    <xf numFmtId="0" fontId="0" fillId="0" borderId="90" xfId="0" quotePrefix="1" applyBorder="1" applyAlignment="1">
      <alignment horizontal="left" vertical="top" wrapText="1"/>
    </xf>
    <xf numFmtId="0" fontId="0" fillId="0" borderId="0" xfId="0" quotePrefix="1" applyBorder="1" applyAlignment="1">
      <alignment horizontal="left" vertical="top" wrapText="1"/>
    </xf>
    <xf numFmtId="0" fontId="0" fillId="0" borderId="5" xfId="0" quotePrefix="1" applyBorder="1" applyAlignment="1">
      <alignment horizontal="left" vertical="top" wrapText="1"/>
    </xf>
    <xf numFmtId="0" fontId="0" fillId="0" borderId="27" xfId="0" quotePrefix="1" applyBorder="1" applyAlignment="1">
      <alignment horizontal="left" vertical="top" wrapText="1"/>
    </xf>
    <xf numFmtId="0" fontId="0" fillId="0" borderId="10" xfId="0" quotePrefix="1" applyBorder="1" applyAlignment="1">
      <alignment horizontal="left" vertical="top" wrapText="1"/>
    </xf>
    <xf numFmtId="0" fontId="0" fillId="0" borderId="11" xfId="0" quotePrefix="1" applyBorder="1" applyAlignment="1">
      <alignment horizontal="left" vertical="top" wrapText="1"/>
    </xf>
    <xf numFmtId="0" fontId="9" fillId="10" borderId="3" xfId="0" applyFont="1" applyFill="1" applyBorder="1" applyAlignment="1">
      <alignment horizontal="center"/>
    </xf>
    <xf numFmtId="0" fontId="9" fillId="10" borderId="4" xfId="0" applyFont="1" applyFill="1" applyBorder="1" applyAlignment="1">
      <alignment horizontal="center"/>
    </xf>
    <xf numFmtId="0" fontId="5" fillId="3" borderId="16" xfId="0" applyFont="1" applyFill="1" applyBorder="1" applyAlignment="1">
      <alignment horizontal="center" wrapText="1"/>
    </xf>
    <xf numFmtId="0" fontId="5" fillId="3" borderId="17" xfId="0" applyFont="1" applyFill="1" applyBorder="1" applyAlignment="1">
      <alignment horizontal="center" wrapText="1"/>
    </xf>
    <xf numFmtId="0" fontId="5" fillId="3" borderId="18" xfId="0" applyFont="1" applyFill="1" applyBorder="1" applyAlignment="1">
      <alignment horizontal="center" wrapText="1"/>
    </xf>
    <xf numFmtId="0" fontId="5" fillId="3" borderId="19" xfId="0" applyFont="1" applyFill="1" applyBorder="1" applyAlignment="1">
      <alignment horizontal="center" wrapText="1"/>
    </xf>
    <xf numFmtId="0" fontId="5" fillId="3" borderId="20" xfId="0" applyFont="1" applyFill="1" applyBorder="1" applyAlignment="1">
      <alignment horizontal="center" wrapText="1"/>
    </xf>
    <xf numFmtId="0" fontId="5" fillId="3" borderId="21" xfId="0" applyFont="1" applyFill="1" applyBorder="1" applyAlignment="1">
      <alignment horizontal="center" wrapText="1"/>
    </xf>
    <xf numFmtId="1" fontId="39" fillId="32" borderId="65" xfId="3" applyNumberFormat="1" applyFont="1" applyFill="1" applyBorder="1" applyAlignment="1">
      <alignment horizontal="center" wrapText="1"/>
    </xf>
    <xf numFmtId="1" fontId="39" fillId="32" borderId="67" xfId="3" applyNumberFormat="1" applyFont="1" applyFill="1" applyBorder="1" applyAlignment="1">
      <alignment horizontal="center" wrapText="1"/>
    </xf>
    <xf numFmtId="0" fontId="9" fillId="33" borderId="112" xfId="0" applyFont="1" applyFill="1" applyBorder="1" applyAlignment="1">
      <alignment horizontal="center"/>
    </xf>
    <xf numFmtId="0" fontId="9" fillId="33" borderId="113" xfId="0" applyFont="1" applyFill="1" applyBorder="1" applyAlignment="1">
      <alignment horizontal="center"/>
    </xf>
    <xf numFmtId="0" fontId="9" fillId="33" borderId="114" xfId="0" applyFont="1" applyFill="1" applyBorder="1" applyAlignment="1">
      <alignment horizontal="center"/>
    </xf>
  </cellXfs>
  <cellStyles count="70">
    <cellStyle name="20% - Accent1" xfId="6"/>
    <cellStyle name="20% - Accent2" xfId="7"/>
    <cellStyle name="20% - Accent3" xfId="8"/>
    <cellStyle name="20% - Accent4" xfId="9"/>
    <cellStyle name="20% - Accent5" xfId="10"/>
    <cellStyle name="20% - Accent6" xfId="11"/>
    <cellStyle name="40% - Accent1" xfId="12"/>
    <cellStyle name="40% - Accent2" xfId="13"/>
    <cellStyle name="40% - Accent3" xfId="14"/>
    <cellStyle name="40% - Accent4" xfId="15"/>
    <cellStyle name="40% - Accent5" xfId="16"/>
    <cellStyle name="40% - Accent6" xfId="17"/>
    <cellStyle name="60% - Accent1" xfId="18"/>
    <cellStyle name="60% - Accent2" xfId="19"/>
    <cellStyle name="60% - Accent3" xfId="20"/>
    <cellStyle name="60% - Accent4" xfId="21"/>
    <cellStyle name="60% - Accent5" xfId="22"/>
    <cellStyle name="60% - Accent6" xfId="23"/>
    <cellStyle name="Accent1" xfId="24"/>
    <cellStyle name="Accent2" xfId="25"/>
    <cellStyle name="Accent3" xfId="26"/>
    <cellStyle name="Accent4" xfId="27"/>
    <cellStyle name="Accent5" xfId="28"/>
    <cellStyle name="Accent6" xfId="29"/>
    <cellStyle name="Bad" xfId="30"/>
    <cellStyle name="Calculation" xfId="31"/>
    <cellStyle name="Calculation 2" xfId="48"/>
    <cellStyle name="Calculation 3" xfId="53"/>
    <cellStyle name="Calculation 4" xfId="60"/>
    <cellStyle name="Calculation 5" xfId="65"/>
    <cellStyle name="Check Cell" xfId="32"/>
    <cellStyle name="Explanatory Text" xfId="33"/>
    <cellStyle name="God" xfId="47" builtinId="26"/>
    <cellStyle name="Good" xfId="34"/>
    <cellStyle name="Heading 1" xfId="35"/>
    <cellStyle name="Heading 2" xfId="36"/>
    <cellStyle name="Heading 3" xfId="37"/>
    <cellStyle name="Heading 4" xfId="38"/>
    <cellStyle name="Input 2" xfId="39"/>
    <cellStyle name="Input 3" xfId="49"/>
    <cellStyle name="Input 4" xfId="54"/>
    <cellStyle name="Input 5" xfId="61"/>
    <cellStyle name="Input 6" xfId="66"/>
    <cellStyle name="Linked Cell" xfId="40"/>
    <cellStyle name="Neutral" xfId="1" builtinId="28"/>
    <cellStyle name="Neutral 2" xfId="41"/>
    <cellStyle name="Normal" xfId="0" builtinId="0"/>
    <cellStyle name="Normal 2" xfId="2"/>
    <cellStyle name="Normal 3" xfId="4"/>
    <cellStyle name="Note" xfId="42"/>
    <cellStyle name="Note 2" xfId="50"/>
    <cellStyle name="Note 3" xfId="55"/>
    <cellStyle name="Note 4" xfId="62"/>
    <cellStyle name="Note 5" xfId="67"/>
    <cellStyle name="Output 2" xfId="43"/>
    <cellStyle name="Output 3" xfId="51"/>
    <cellStyle name="Output 4" xfId="56"/>
    <cellStyle name="Output 5" xfId="58"/>
    <cellStyle name="Output 6" xfId="63"/>
    <cellStyle name="Output 7" xfId="68"/>
    <cellStyle name="Procent" xfId="5" builtinId="5"/>
    <cellStyle name="Procent 2" xfId="3"/>
    <cellStyle name="Title" xfId="44"/>
    <cellStyle name="Total 2" xfId="45"/>
    <cellStyle name="Total 3" xfId="52"/>
    <cellStyle name="Total 4" xfId="57"/>
    <cellStyle name="Total 5" xfId="59"/>
    <cellStyle name="Total 6" xfId="64"/>
    <cellStyle name="Total 7" xfId="69"/>
    <cellStyle name="Warning Text" xfId="46"/>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da-DK"/>
              <a:t>#intensity</a:t>
            </a:r>
            <a:r>
              <a:rPr lang="da-DK" baseline="0"/>
              <a:t>, Squat</a:t>
            </a:r>
          </a:p>
        </c:rich>
      </c:tx>
      <c:layout>
        <c:manualLayout>
          <c:xMode val="edge"/>
          <c:yMode val="edge"/>
          <c:x val="0.25664036040966748"/>
          <c:y val="0"/>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da-DK"/>
        </a:p>
      </c:txPr>
    </c:title>
    <c:autoTitleDeleted val="0"/>
    <c:plotArea>
      <c:layout>
        <c:manualLayout>
          <c:layoutTarget val="inner"/>
          <c:xMode val="edge"/>
          <c:yMode val="edge"/>
          <c:x val="0.13476159230096238"/>
          <c:y val="6.9444444444444448E-2"/>
          <c:w val="0.57265419947506557"/>
          <c:h val="0.74915135608048999"/>
        </c:manualLayout>
      </c:layout>
      <c:scatterChart>
        <c:scatterStyle val="smoothMarker"/>
        <c:varyColors val="0"/>
        <c:ser>
          <c:idx val="1"/>
          <c:order val="1"/>
          <c:tx>
            <c:strRef>
              <c:f>'#29'!$J$267</c:f>
              <c:strCache>
                <c:ptCount val="1"/>
                <c:pt idx="0">
                  <c:v>60-69</c:v>
                </c:pt>
              </c:strCache>
            </c:strRef>
          </c:tx>
          <c:spPr>
            <a:ln w="9525" cap="rnd">
              <a:solidFill>
                <a:schemeClr val="accent2"/>
              </a:solidFill>
              <a:round/>
            </a:ln>
            <a:effectLst>
              <a:outerShdw blurRad="57150" dist="19050" dir="5400000" algn="ctr" rotWithShape="0">
                <a:srgbClr val="000000">
                  <a:alpha val="63000"/>
                </a:srgbClr>
              </a:outerShdw>
            </a:effectLst>
          </c:spPr>
          <c:marker>
            <c:symbol val="none"/>
          </c:marker>
          <c:yVal>
            <c:numRef>
              <c:f>'#29'!$J$268:$J$271</c:f>
            </c:numRef>
          </c:yVal>
          <c:smooth val="1"/>
        </c:ser>
        <c:dLbls>
          <c:showLegendKey val="0"/>
          <c:showVal val="0"/>
          <c:showCatName val="0"/>
          <c:showSerName val="0"/>
          <c:showPercent val="0"/>
          <c:showBubbleSize val="0"/>
        </c:dLbls>
        <c:axId val="403706488"/>
        <c:axId val="403707272"/>
      </c:scatterChart>
      <c:scatterChart>
        <c:scatterStyle val="smoothMarker"/>
        <c:varyColors val="0"/>
        <c:ser>
          <c:idx val="0"/>
          <c:order val="0"/>
          <c:tx>
            <c:strRef>
              <c:f>'#29'!$I$267</c:f>
              <c:strCache>
                <c:ptCount val="1"/>
                <c:pt idx="0">
                  <c:v>50-59</c:v>
                </c:pt>
              </c:strCache>
            </c:strRef>
          </c:tx>
          <c:spPr>
            <a:ln w="9525" cap="rnd">
              <a:solidFill>
                <a:schemeClr val="accent1"/>
              </a:solidFill>
              <a:round/>
            </a:ln>
            <a:effectLst>
              <a:outerShdw blurRad="57150" dist="19050" dir="5400000" algn="ctr" rotWithShape="0">
                <a:srgbClr val="000000">
                  <a:alpha val="63000"/>
                </a:srgbClr>
              </a:outerShdw>
            </a:effectLst>
          </c:spPr>
          <c:marker>
            <c:symbol val="none"/>
          </c:marker>
          <c:yVal>
            <c:numRef>
              <c:f>'#29'!$I$268:$I$271</c:f>
            </c:numRef>
          </c:yVal>
          <c:smooth val="1"/>
        </c:ser>
        <c:ser>
          <c:idx val="2"/>
          <c:order val="2"/>
          <c:tx>
            <c:strRef>
              <c:f>'#29'!$K$267</c:f>
              <c:strCache>
                <c:ptCount val="1"/>
                <c:pt idx="0">
                  <c:v>70-79</c:v>
                </c:pt>
              </c:strCache>
            </c:strRef>
          </c:tx>
          <c:spPr>
            <a:ln w="9525" cap="rnd">
              <a:solidFill>
                <a:schemeClr val="accent3"/>
              </a:solidFill>
              <a:round/>
            </a:ln>
            <a:effectLst>
              <a:outerShdw blurRad="57150" dist="19050" dir="5400000" algn="ctr" rotWithShape="0">
                <a:srgbClr val="000000">
                  <a:alpha val="63000"/>
                </a:srgbClr>
              </a:outerShdw>
            </a:effectLst>
          </c:spPr>
          <c:marker>
            <c:symbol val="none"/>
          </c:marker>
          <c:yVal>
            <c:numRef>
              <c:f>'#29'!$K$268:$K$271</c:f>
            </c:numRef>
          </c:yVal>
          <c:smooth val="1"/>
        </c:ser>
        <c:ser>
          <c:idx val="3"/>
          <c:order val="3"/>
          <c:tx>
            <c:strRef>
              <c:f>'#29'!$L$267</c:f>
              <c:strCache>
                <c:ptCount val="1"/>
                <c:pt idx="0">
                  <c:v>80-89</c:v>
                </c:pt>
              </c:strCache>
            </c:strRef>
          </c:tx>
          <c:spPr>
            <a:ln w="9525" cap="rnd">
              <a:solidFill>
                <a:schemeClr val="accent4"/>
              </a:solidFill>
              <a:round/>
            </a:ln>
            <a:effectLst>
              <a:outerShdw blurRad="57150" dist="19050" dir="5400000" algn="ctr" rotWithShape="0">
                <a:srgbClr val="000000">
                  <a:alpha val="63000"/>
                </a:srgbClr>
              </a:outerShdw>
            </a:effectLst>
          </c:spPr>
          <c:marker>
            <c:symbol val="none"/>
          </c:marker>
          <c:yVal>
            <c:numRef>
              <c:f>'#29'!$L$268:$L$271</c:f>
            </c:numRef>
          </c:yVal>
          <c:smooth val="1"/>
        </c:ser>
        <c:ser>
          <c:idx val="4"/>
          <c:order val="4"/>
          <c:tx>
            <c:strRef>
              <c:f>'#29'!$M$267</c:f>
              <c:strCache>
                <c:ptCount val="1"/>
                <c:pt idx="0">
                  <c:v>90+</c:v>
                </c:pt>
              </c:strCache>
            </c:strRef>
          </c:tx>
          <c:spPr>
            <a:ln w="9525" cap="rnd">
              <a:solidFill>
                <a:schemeClr val="accent5"/>
              </a:solidFill>
              <a:round/>
            </a:ln>
            <a:effectLst>
              <a:outerShdw blurRad="57150" dist="19050" dir="5400000" algn="ctr" rotWithShape="0">
                <a:srgbClr val="000000">
                  <a:alpha val="63000"/>
                </a:srgbClr>
              </a:outerShdw>
            </a:effectLst>
          </c:spPr>
          <c:marker>
            <c:symbol val="none"/>
          </c:marker>
          <c:yVal>
            <c:numRef>
              <c:f>'#29'!$M$268:$M$271</c:f>
            </c:numRef>
          </c:yVal>
          <c:smooth val="1"/>
        </c:ser>
        <c:dLbls>
          <c:showLegendKey val="0"/>
          <c:showVal val="0"/>
          <c:showCatName val="0"/>
          <c:showSerName val="0"/>
          <c:showPercent val="0"/>
          <c:showBubbleSize val="0"/>
        </c:dLbls>
        <c:axId val="407746928"/>
        <c:axId val="407748496"/>
      </c:scatterChart>
      <c:valAx>
        <c:axId val="403706488"/>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03707272"/>
        <c:crosses val="autoZero"/>
        <c:crossBetween val="midCat"/>
        <c:majorUnit val="1"/>
      </c:valAx>
      <c:valAx>
        <c:axId val="403707272"/>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03706488"/>
        <c:crosses val="autoZero"/>
        <c:crossBetween val="midCat"/>
      </c:valAx>
      <c:valAx>
        <c:axId val="407748496"/>
        <c:scaling>
          <c:orientation val="minMax"/>
        </c:scaling>
        <c:delete val="1"/>
        <c:axPos val="r"/>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Number of lifts</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crossAx val="407746928"/>
        <c:crosses val="max"/>
        <c:crossBetween val="midCat"/>
      </c:valAx>
      <c:valAx>
        <c:axId val="407746928"/>
        <c:scaling>
          <c:orientation val="minMax"/>
        </c:scaling>
        <c:delete val="1"/>
        <c:axPos val="b"/>
        <c:numFmt formatCode="0" sourceLinked="1"/>
        <c:majorTickMark val="none"/>
        <c:minorTickMark val="none"/>
        <c:tickLblPos val="nextTo"/>
        <c:crossAx val="407748496"/>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da-DK"/>
              <a:t>#intensity</a:t>
            </a:r>
            <a:r>
              <a:rPr lang="da-DK" baseline="0"/>
              <a:t>, Squat</a:t>
            </a:r>
          </a:p>
        </c:rich>
      </c:tx>
      <c:layout>
        <c:manualLayout>
          <c:xMode val="edge"/>
          <c:yMode val="edge"/>
          <c:x val="0.25664036040966748"/>
          <c:y val="0"/>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da-DK"/>
        </a:p>
      </c:txPr>
    </c:title>
    <c:autoTitleDeleted val="0"/>
    <c:plotArea>
      <c:layout>
        <c:manualLayout>
          <c:layoutTarget val="inner"/>
          <c:xMode val="edge"/>
          <c:yMode val="edge"/>
          <c:x val="0.13476159230096238"/>
          <c:y val="6.9444444444444448E-2"/>
          <c:w val="0.57265419947506557"/>
          <c:h val="0.74915135608048999"/>
        </c:manualLayout>
      </c:layout>
      <c:scatterChart>
        <c:scatterStyle val="smoothMarker"/>
        <c:varyColors val="0"/>
        <c:ser>
          <c:idx val="1"/>
          <c:order val="1"/>
          <c:tx>
            <c:strRef>
              <c:f>'#29'!$J$267</c:f>
              <c:strCache>
                <c:ptCount val="1"/>
                <c:pt idx="0">
                  <c:v>60-69</c:v>
                </c:pt>
              </c:strCache>
            </c:strRef>
          </c:tx>
          <c:spPr>
            <a:ln w="9525" cap="rnd">
              <a:solidFill>
                <a:schemeClr val="accent2"/>
              </a:solidFill>
              <a:round/>
            </a:ln>
            <a:effectLst>
              <a:outerShdw blurRad="57150" dist="19050" dir="5400000" algn="ctr" rotWithShape="0">
                <a:srgbClr val="000000">
                  <a:alpha val="63000"/>
                </a:srgbClr>
              </a:outerShdw>
            </a:effectLst>
          </c:spPr>
          <c:marker>
            <c:symbol val="none"/>
          </c:marker>
          <c:yVal>
            <c:numRef>
              <c:f>'#29'!$J$268:$J$271</c:f>
            </c:numRef>
          </c:yVal>
          <c:smooth val="1"/>
        </c:ser>
        <c:dLbls>
          <c:showLegendKey val="0"/>
          <c:showVal val="0"/>
          <c:showCatName val="0"/>
          <c:showSerName val="0"/>
          <c:showPercent val="0"/>
          <c:showBubbleSize val="0"/>
        </c:dLbls>
        <c:axId val="408520240"/>
        <c:axId val="408520632"/>
      </c:scatterChart>
      <c:scatterChart>
        <c:scatterStyle val="smoothMarker"/>
        <c:varyColors val="0"/>
        <c:ser>
          <c:idx val="0"/>
          <c:order val="0"/>
          <c:tx>
            <c:strRef>
              <c:f>'#29'!$I$267</c:f>
              <c:strCache>
                <c:ptCount val="1"/>
                <c:pt idx="0">
                  <c:v>50-59</c:v>
                </c:pt>
              </c:strCache>
            </c:strRef>
          </c:tx>
          <c:spPr>
            <a:ln w="9525" cap="rnd">
              <a:solidFill>
                <a:schemeClr val="accent1"/>
              </a:solidFill>
              <a:round/>
            </a:ln>
            <a:effectLst>
              <a:outerShdw blurRad="57150" dist="19050" dir="5400000" algn="ctr" rotWithShape="0">
                <a:srgbClr val="000000">
                  <a:alpha val="63000"/>
                </a:srgbClr>
              </a:outerShdw>
            </a:effectLst>
          </c:spPr>
          <c:marker>
            <c:symbol val="none"/>
          </c:marker>
          <c:yVal>
            <c:numRef>
              <c:f>'#29'!$I$268:$I$271</c:f>
            </c:numRef>
          </c:yVal>
          <c:smooth val="1"/>
        </c:ser>
        <c:ser>
          <c:idx val="2"/>
          <c:order val="2"/>
          <c:tx>
            <c:strRef>
              <c:f>'#29'!$K$267</c:f>
              <c:strCache>
                <c:ptCount val="1"/>
                <c:pt idx="0">
                  <c:v>70-79</c:v>
                </c:pt>
              </c:strCache>
            </c:strRef>
          </c:tx>
          <c:spPr>
            <a:ln w="9525" cap="rnd">
              <a:solidFill>
                <a:schemeClr val="accent3"/>
              </a:solidFill>
              <a:round/>
            </a:ln>
            <a:effectLst>
              <a:outerShdw blurRad="57150" dist="19050" dir="5400000" algn="ctr" rotWithShape="0">
                <a:srgbClr val="000000">
                  <a:alpha val="63000"/>
                </a:srgbClr>
              </a:outerShdw>
            </a:effectLst>
          </c:spPr>
          <c:marker>
            <c:symbol val="none"/>
          </c:marker>
          <c:yVal>
            <c:numRef>
              <c:f>'#29'!$K$268:$K$271</c:f>
            </c:numRef>
          </c:yVal>
          <c:smooth val="1"/>
        </c:ser>
        <c:ser>
          <c:idx val="3"/>
          <c:order val="3"/>
          <c:tx>
            <c:strRef>
              <c:f>'#29'!$L$267</c:f>
              <c:strCache>
                <c:ptCount val="1"/>
                <c:pt idx="0">
                  <c:v>80-89</c:v>
                </c:pt>
              </c:strCache>
            </c:strRef>
          </c:tx>
          <c:spPr>
            <a:ln w="9525" cap="rnd">
              <a:solidFill>
                <a:schemeClr val="accent4"/>
              </a:solidFill>
              <a:round/>
            </a:ln>
            <a:effectLst>
              <a:outerShdw blurRad="57150" dist="19050" dir="5400000" algn="ctr" rotWithShape="0">
                <a:srgbClr val="000000">
                  <a:alpha val="63000"/>
                </a:srgbClr>
              </a:outerShdw>
            </a:effectLst>
          </c:spPr>
          <c:marker>
            <c:symbol val="none"/>
          </c:marker>
          <c:yVal>
            <c:numRef>
              <c:f>'#29'!$L$268:$L$271</c:f>
            </c:numRef>
          </c:yVal>
          <c:smooth val="1"/>
        </c:ser>
        <c:ser>
          <c:idx val="4"/>
          <c:order val="4"/>
          <c:tx>
            <c:strRef>
              <c:f>'#29'!$M$267</c:f>
              <c:strCache>
                <c:ptCount val="1"/>
                <c:pt idx="0">
                  <c:v>90+</c:v>
                </c:pt>
              </c:strCache>
            </c:strRef>
          </c:tx>
          <c:spPr>
            <a:ln w="9525" cap="rnd">
              <a:solidFill>
                <a:schemeClr val="accent5"/>
              </a:solidFill>
              <a:round/>
            </a:ln>
            <a:effectLst>
              <a:outerShdw blurRad="57150" dist="19050" dir="5400000" algn="ctr" rotWithShape="0">
                <a:srgbClr val="000000">
                  <a:alpha val="63000"/>
                </a:srgbClr>
              </a:outerShdw>
            </a:effectLst>
          </c:spPr>
          <c:marker>
            <c:symbol val="none"/>
          </c:marker>
          <c:yVal>
            <c:numRef>
              <c:f>'#29'!$M$268:$M$271</c:f>
            </c:numRef>
          </c:yVal>
          <c:smooth val="1"/>
        </c:ser>
        <c:dLbls>
          <c:showLegendKey val="0"/>
          <c:showVal val="0"/>
          <c:showCatName val="0"/>
          <c:showSerName val="0"/>
          <c:showPercent val="0"/>
          <c:showBubbleSize val="0"/>
        </c:dLbls>
        <c:axId val="407749280"/>
        <c:axId val="408521024"/>
      </c:scatterChart>
      <c:valAx>
        <c:axId val="408520240"/>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08520632"/>
        <c:crosses val="autoZero"/>
        <c:crossBetween val="midCat"/>
        <c:majorUnit val="1"/>
      </c:valAx>
      <c:valAx>
        <c:axId val="408520632"/>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08520240"/>
        <c:crosses val="autoZero"/>
        <c:crossBetween val="midCat"/>
      </c:valAx>
      <c:valAx>
        <c:axId val="408521024"/>
        <c:scaling>
          <c:orientation val="minMax"/>
        </c:scaling>
        <c:delete val="1"/>
        <c:axPos val="r"/>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Number of lifts</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crossAx val="407749280"/>
        <c:crosses val="max"/>
        <c:crossBetween val="midCat"/>
      </c:valAx>
      <c:valAx>
        <c:axId val="407749280"/>
        <c:scaling>
          <c:orientation val="minMax"/>
        </c:scaling>
        <c:delete val="1"/>
        <c:axPos val="b"/>
        <c:numFmt formatCode="0" sourceLinked="1"/>
        <c:majorTickMark val="none"/>
        <c:minorTickMark val="none"/>
        <c:tickLblPos val="nextTo"/>
        <c:crossAx val="40852102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da-DK"/>
              <a:t>#Intensity,</a:t>
            </a:r>
            <a:r>
              <a:rPr lang="da-DK" baseline="0"/>
              <a:t> BenchPress</a:t>
            </a:r>
            <a:endParaRPr lang="da-DK"/>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da-DK"/>
        </a:p>
      </c:txPr>
    </c:title>
    <c:autoTitleDeleted val="0"/>
    <c:plotArea>
      <c:layout>
        <c:manualLayout>
          <c:layoutTarget val="inner"/>
          <c:xMode val="edge"/>
          <c:yMode val="edge"/>
          <c:x val="0.13476159230096238"/>
          <c:y val="6.9444444444444448E-2"/>
          <c:w val="0.57265419947506557"/>
          <c:h val="0.74915135608048999"/>
        </c:manualLayout>
      </c:layout>
      <c:scatterChart>
        <c:scatterStyle val="smoothMarker"/>
        <c:varyColors val="0"/>
        <c:ser>
          <c:idx val="1"/>
          <c:order val="1"/>
          <c:tx>
            <c:strRef>
              <c:f>'#29'!$P$267</c:f>
              <c:strCache>
                <c:ptCount val="1"/>
                <c:pt idx="0">
                  <c:v>60-69</c:v>
                </c:pt>
              </c:strCache>
            </c:strRef>
          </c:tx>
          <c:spPr>
            <a:ln w="9525" cap="rnd">
              <a:solidFill>
                <a:schemeClr val="accent2"/>
              </a:solidFill>
              <a:round/>
            </a:ln>
            <a:effectLst>
              <a:outerShdw blurRad="57150" dist="19050" dir="5400000" algn="ctr" rotWithShape="0">
                <a:srgbClr val="000000">
                  <a:alpha val="63000"/>
                </a:srgbClr>
              </a:outerShdw>
            </a:effectLst>
          </c:spPr>
          <c:marker>
            <c:symbol val="none"/>
          </c:marker>
          <c:yVal>
            <c:numRef>
              <c:f>'#29'!$P$268:$P$271</c:f>
            </c:numRef>
          </c:yVal>
          <c:smooth val="1"/>
        </c:ser>
        <c:dLbls>
          <c:showLegendKey val="0"/>
          <c:showVal val="0"/>
          <c:showCatName val="0"/>
          <c:showSerName val="0"/>
          <c:showPercent val="0"/>
          <c:showBubbleSize val="0"/>
        </c:dLbls>
        <c:axId val="407744968"/>
        <c:axId val="407744184"/>
      </c:scatterChart>
      <c:scatterChart>
        <c:scatterStyle val="smoothMarker"/>
        <c:varyColors val="0"/>
        <c:ser>
          <c:idx val="0"/>
          <c:order val="0"/>
          <c:tx>
            <c:strRef>
              <c:f>'#29'!$O$267</c:f>
              <c:strCache>
                <c:ptCount val="1"/>
                <c:pt idx="0">
                  <c:v>50-59</c:v>
                </c:pt>
              </c:strCache>
            </c:strRef>
          </c:tx>
          <c:spPr>
            <a:ln w="9525" cap="rnd">
              <a:solidFill>
                <a:schemeClr val="accent1"/>
              </a:solidFill>
              <a:round/>
            </a:ln>
            <a:effectLst>
              <a:outerShdw blurRad="57150" dist="19050" dir="5400000" algn="ctr" rotWithShape="0">
                <a:srgbClr val="000000">
                  <a:alpha val="63000"/>
                </a:srgbClr>
              </a:outerShdw>
            </a:effectLst>
          </c:spPr>
          <c:marker>
            <c:symbol val="none"/>
          </c:marker>
          <c:yVal>
            <c:numRef>
              <c:f>'#29'!$O$268:$O$271</c:f>
            </c:numRef>
          </c:yVal>
          <c:smooth val="1"/>
        </c:ser>
        <c:ser>
          <c:idx val="2"/>
          <c:order val="2"/>
          <c:tx>
            <c:strRef>
              <c:f>'#29'!$Q$267</c:f>
              <c:strCache>
                <c:ptCount val="1"/>
                <c:pt idx="0">
                  <c:v>70-79</c:v>
                </c:pt>
              </c:strCache>
            </c:strRef>
          </c:tx>
          <c:spPr>
            <a:ln w="9525" cap="rnd">
              <a:solidFill>
                <a:schemeClr val="accent3"/>
              </a:solidFill>
              <a:round/>
            </a:ln>
            <a:effectLst>
              <a:outerShdw blurRad="57150" dist="19050" dir="5400000" algn="ctr" rotWithShape="0">
                <a:srgbClr val="000000">
                  <a:alpha val="63000"/>
                </a:srgbClr>
              </a:outerShdw>
            </a:effectLst>
          </c:spPr>
          <c:marker>
            <c:symbol val="none"/>
          </c:marker>
          <c:yVal>
            <c:numRef>
              <c:f>'#29'!$Q$268:$Q$271</c:f>
            </c:numRef>
          </c:yVal>
          <c:smooth val="1"/>
        </c:ser>
        <c:ser>
          <c:idx val="3"/>
          <c:order val="3"/>
          <c:tx>
            <c:strRef>
              <c:f>'#29'!$R$267</c:f>
              <c:strCache>
                <c:ptCount val="1"/>
                <c:pt idx="0">
                  <c:v>80-89</c:v>
                </c:pt>
              </c:strCache>
            </c:strRef>
          </c:tx>
          <c:spPr>
            <a:ln w="9525" cap="rnd">
              <a:solidFill>
                <a:schemeClr val="accent4"/>
              </a:solidFill>
              <a:round/>
            </a:ln>
            <a:effectLst>
              <a:outerShdw blurRad="57150" dist="19050" dir="5400000" algn="ctr" rotWithShape="0">
                <a:srgbClr val="000000">
                  <a:alpha val="63000"/>
                </a:srgbClr>
              </a:outerShdw>
            </a:effectLst>
          </c:spPr>
          <c:marker>
            <c:symbol val="none"/>
          </c:marker>
          <c:yVal>
            <c:numRef>
              <c:f>'#29'!$R$268:$R$271</c:f>
            </c:numRef>
          </c:yVal>
          <c:smooth val="1"/>
        </c:ser>
        <c:ser>
          <c:idx val="4"/>
          <c:order val="4"/>
          <c:tx>
            <c:strRef>
              <c:f>'#29'!$S$267</c:f>
              <c:strCache>
                <c:ptCount val="1"/>
                <c:pt idx="0">
                  <c:v>90+</c:v>
                </c:pt>
              </c:strCache>
            </c:strRef>
          </c:tx>
          <c:spPr>
            <a:ln w="9525" cap="rnd">
              <a:solidFill>
                <a:schemeClr val="accent5"/>
              </a:solidFill>
              <a:round/>
            </a:ln>
            <a:effectLst>
              <a:outerShdw blurRad="57150" dist="19050" dir="5400000" algn="ctr" rotWithShape="0">
                <a:srgbClr val="000000">
                  <a:alpha val="63000"/>
                </a:srgbClr>
              </a:outerShdw>
            </a:effectLst>
          </c:spPr>
          <c:marker>
            <c:symbol val="none"/>
          </c:marker>
          <c:yVal>
            <c:numRef>
              <c:f>'#29'!$S$268:$S$271</c:f>
            </c:numRef>
          </c:yVal>
          <c:smooth val="1"/>
        </c:ser>
        <c:dLbls>
          <c:showLegendKey val="0"/>
          <c:showVal val="0"/>
          <c:showCatName val="0"/>
          <c:showSerName val="0"/>
          <c:showPercent val="0"/>
          <c:showBubbleSize val="0"/>
        </c:dLbls>
        <c:axId val="410251864"/>
        <c:axId val="410253040"/>
      </c:scatterChart>
      <c:valAx>
        <c:axId val="407744968"/>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07744184"/>
        <c:crosses val="autoZero"/>
        <c:crossBetween val="midCat"/>
        <c:majorUnit val="1"/>
      </c:valAx>
      <c:valAx>
        <c:axId val="407744184"/>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07744968"/>
        <c:crosses val="autoZero"/>
        <c:crossBetween val="midCat"/>
      </c:valAx>
      <c:valAx>
        <c:axId val="410253040"/>
        <c:scaling>
          <c:orientation val="minMax"/>
        </c:scaling>
        <c:delete val="1"/>
        <c:axPos val="r"/>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Number of lifts</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crossAx val="410251864"/>
        <c:crosses val="max"/>
        <c:crossBetween val="midCat"/>
      </c:valAx>
      <c:valAx>
        <c:axId val="410251864"/>
        <c:scaling>
          <c:orientation val="minMax"/>
        </c:scaling>
        <c:delete val="1"/>
        <c:axPos val="b"/>
        <c:numFmt formatCode="0" sourceLinked="1"/>
        <c:majorTickMark val="none"/>
        <c:minorTickMark val="none"/>
        <c:tickLblPos val="nextTo"/>
        <c:crossAx val="41025304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da-DK"/>
              <a:t>#Intensity,</a:t>
            </a:r>
            <a:r>
              <a:rPr lang="da-DK" baseline="0"/>
              <a:t> Deadlift</a:t>
            </a:r>
            <a:endParaRPr lang="da-DK"/>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da-DK"/>
        </a:p>
      </c:txPr>
    </c:title>
    <c:autoTitleDeleted val="0"/>
    <c:plotArea>
      <c:layout>
        <c:manualLayout>
          <c:layoutTarget val="inner"/>
          <c:xMode val="edge"/>
          <c:yMode val="edge"/>
          <c:x val="0.13476159230096238"/>
          <c:y val="6.9444444444444448E-2"/>
          <c:w val="0.57265419947506557"/>
          <c:h val="0.74915135608048999"/>
        </c:manualLayout>
      </c:layout>
      <c:scatterChart>
        <c:scatterStyle val="smoothMarker"/>
        <c:varyColors val="0"/>
        <c:ser>
          <c:idx val="1"/>
          <c:order val="1"/>
          <c:tx>
            <c:strRef>
              <c:f>'#29'!$V$267</c:f>
              <c:strCache>
                <c:ptCount val="1"/>
                <c:pt idx="0">
                  <c:v>60-69</c:v>
                </c:pt>
              </c:strCache>
            </c:strRef>
          </c:tx>
          <c:spPr>
            <a:ln w="9525" cap="rnd">
              <a:solidFill>
                <a:schemeClr val="accent2"/>
              </a:solidFill>
              <a:round/>
            </a:ln>
            <a:effectLst>
              <a:outerShdw blurRad="57150" dist="19050" dir="5400000" algn="ctr" rotWithShape="0">
                <a:srgbClr val="000000">
                  <a:alpha val="63000"/>
                </a:srgbClr>
              </a:outerShdw>
            </a:effectLst>
          </c:spPr>
          <c:marker>
            <c:symbol val="none"/>
          </c:marker>
          <c:yVal>
            <c:numRef>
              <c:f>'#29'!$V$268:$V$271</c:f>
            </c:numRef>
          </c:yVal>
          <c:smooth val="1"/>
        </c:ser>
        <c:dLbls>
          <c:showLegendKey val="0"/>
          <c:showVal val="0"/>
          <c:showCatName val="0"/>
          <c:showSerName val="0"/>
          <c:showPercent val="0"/>
          <c:showBubbleSize val="0"/>
        </c:dLbls>
        <c:axId val="410260096"/>
        <c:axId val="410258136"/>
      </c:scatterChart>
      <c:scatterChart>
        <c:scatterStyle val="smoothMarker"/>
        <c:varyColors val="0"/>
        <c:ser>
          <c:idx val="0"/>
          <c:order val="0"/>
          <c:tx>
            <c:strRef>
              <c:f>'#29'!$U$267</c:f>
              <c:strCache>
                <c:ptCount val="1"/>
                <c:pt idx="0">
                  <c:v>50-59</c:v>
                </c:pt>
              </c:strCache>
            </c:strRef>
          </c:tx>
          <c:spPr>
            <a:ln w="9525" cap="rnd">
              <a:solidFill>
                <a:schemeClr val="accent1"/>
              </a:solidFill>
              <a:round/>
            </a:ln>
            <a:effectLst>
              <a:outerShdw blurRad="57150" dist="19050" dir="5400000" algn="ctr" rotWithShape="0">
                <a:srgbClr val="000000">
                  <a:alpha val="63000"/>
                </a:srgbClr>
              </a:outerShdw>
            </a:effectLst>
          </c:spPr>
          <c:marker>
            <c:symbol val="none"/>
          </c:marker>
          <c:yVal>
            <c:numRef>
              <c:f>'#29'!$U$268:$U$271</c:f>
            </c:numRef>
          </c:yVal>
          <c:smooth val="1"/>
        </c:ser>
        <c:ser>
          <c:idx val="2"/>
          <c:order val="2"/>
          <c:tx>
            <c:strRef>
              <c:f>'#29'!$W$267</c:f>
              <c:strCache>
                <c:ptCount val="1"/>
                <c:pt idx="0">
                  <c:v>70-79</c:v>
                </c:pt>
              </c:strCache>
            </c:strRef>
          </c:tx>
          <c:spPr>
            <a:ln w="9525" cap="rnd">
              <a:solidFill>
                <a:schemeClr val="accent3"/>
              </a:solidFill>
              <a:round/>
            </a:ln>
            <a:effectLst>
              <a:outerShdw blurRad="57150" dist="19050" dir="5400000" algn="ctr" rotWithShape="0">
                <a:srgbClr val="000000">
                  <a:alpha val="63000"/>
                </a:srgbClr>
              </a:outerShdw>
            </a:effectLst>
          </c:spPr>
          <c:marker>
            <c:symbol val="none"/>
          </c:marker>
          <c:yVal>
            <c:numRef>
              <c:f>'#29'!$W$268:$W$271</c:f>
            </c:numRef>
          </c:yVal>
          <c:smooth val="1"/>
        </c:ser>
        <c:ser>
          <c:idx val="3"/>
          <c:order val="3"/>
          <c:tx>
            <c:strRef>
              <c:f>'#29'!$X$267</c:f>
              <c:strCache>
                <c:ptCount val="1"/>
                <c:pt idx="0">
                  <c:v>80-89</c:v>
                </c:pt>
              </c:strCache>
            </c:strRef>
          </c:tx>
          <c:spPr>
            <a:ln w="9525" cap="rnd">
              <a:solidFill>
                <a:schemeClr val="accent4"/>
              </a:solidFill>
              <a:round/>
            </a:ln>
            <a:effectLst>
              <a:outerShdw blurRad="57150" dist="19050" dir="5400000" algn="ctr" rotWithShape="0">
                <a:srgbClr val="000000">
                  <a:alpha val="63000"/>
                </a:srgbClr>
              </a:outerShdw>
            </a:effectLst>
          </c:spPr>
          <c:marker>
            <c:symbol val="none"/>
          </c:marker>
          <c:yVal>
            <c:numRef>
              <c:f>'#29'!$X$268:$X$271</c:f>
            </c:numRef>
          </c:yVal>
          <c:smooth val="1"/>
        </c:ser>
        <c:ser>
          <c:idx val="4"/>
          <c:order val="4"/>
          <c:tx>
            <c:strRef>
              <c:f>'#29'!$Y$267</c:f>
              <c:strCache>
                <c:ptCount val="1"/>
                <c:pt idx="0">
                  <c:v>90+</c:v>
                </c:pt>
              </c:strCache>
            </c:strRef>
          </c:tx>
          <c:spPr>
            <a:ln w="9525" cap="rnd">
              <a:solidFill>
                <a:schemeClr val="accent5"/>
              </a:solidFill>
              <a:round/>
            </a:ln>
            <a:effectLst>
              <a:outerShdw blurRad="57150" dist="19050" dir="5400000" algn="ctr" rotWithShape="0">
                <a:srgbClr val="000000">
                  <a:alpha val="63000"/>
                </a:srgbClr>
              </a:outerShdw>
            </a:effectLst>
          </c:spPr>
          <c:marker>
            <c:symbol val="none"/>
          </c:marker>
          <c:yVal>
            <c:numRef>
              <c:f>'#29'!$Y$268:$Y$271</c:f>
            </c:numRef>
          </c:yVal>
          <c:smooth val="1"/>
        </c:ser>
        <c:dLbls>
          <c:showLegendKey val="0"/>
          <c:showVal val="0"/>
          <c:showCatName val="0"/>
          <c:showSerName val="0"/>
          <c:showPercent val="0"/>
          <c:showBubbleSize val="0"/>
        </c:dLbls>
        <c:axId val="410252256"/>
        <c:axId val="410256176"/>
      </c:scatterChart>
      <c:valAx>
        <c:axId val="410260096"/>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0258136"/>
        <c:crosses val="autoZero"/>
        <c:crossBetween val="midCat"/>
        <c:majorUnit val="1"/>
      </c:valAx>
      <c:valAx>
        <c:axId val="410258136"/>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0260096"/>
        <c:crosses val="autoZero"/>
        <c:crossBetween val="midCat"/>
      </c:valAx>
      <c:valAx>
        <c:axId val="410256176"/>
        <c:scaling>
          <c:orientation val="minMax"/>
        </c:scaling>
        <c:delete val="1"/>
        <c:axPos val="r"/>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Number of lifts</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crossAx val="410252256"/>
        <c:crosses val="max"/>
        <c:crossBetween val="midCat"/>
      </c:valAx>
      <c:valAx>
        <c:axId val="410252256"/>
        <c:scaling>
          <c:orientation val="minMax"/>
        </c:scaling>
        <c:delete val="1"/>
        <c:axPos val="b"/>
        <c:numFmt formatCode="0" sourceLinked="1"/>
        <c:majorTickMark val="none"/>
        <c:minorTickMark val="none"/>
        <c:tickLblPos val="nextTo"/>
        <c:crossAx val="410256176"/>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76159230096238"/>
          <c:y val="6.9444444444444448E-2"/>
          <c:w val="0.57265419947506557"/>
          <c:h val="0.74915135608048999"/>
        </c:manualLayout>
      </c:layout>
      <c:scatterChart>
        <c:scatterStyle val="smoothMarker"/>
        <c:varyColors val="0"/>
        <c:ser>
          <c:idx val="3"/>
          <c:order val="0"/>
          <c:tx>
            <c:strRef>
              <c:f>'#29'!$L$259</c:f>
              <c:strCache>
                <c:ptCount val="1"/>
                <c:pt idx="0">
                  <c:v>NL</c:v>
                </c:pt>
              </c:strCache>
            </c:strRef>
          </c:tx>
          <c:spPr>
            <a:ln w="9525" cap="rnd">
              <a:solidFill>
                <a:schemeClr val="accent4"/>
              </a:solidFill>
              <a:round/>
            </a:ln>
            <a:effectLst>
              <a:outerShdw blurRad="57150" dist="19050" dir="5400000" algn="ctr" rotWithShape="0">
                <a:srgbClr val="000000">
                  <a:alpha val="63000"/>
                </a:srgbClr>
              </a:outerShdw>
            </a:effectLst>
          </c:spPr>
          <c:marker>
            <c:symbol val="none"/>
          </c:marker>
          <c:xVal>
            <c:numRef>
              <c:f>'#29'!$H$260:$H$263</c:f>
            </c:numRef>
          </c:xVal>
          <c:yVal>
            <c:numRef>
              <c:f>'#29'!$L$260:$L$263</c:f>
            </c:numRef>
          </c:yVal>
          <c:smooth val="1"/>
        </c:ser>
        <c:dLbls>
          <c:showLegendKey val="0"/>
          <c:showVal val="0"/>
          <c:showCatName val="0"/>
          <c:showSerName val="0"/>
          <c:showPercent val="0"/>
          <c:showBubbleSize val="0"/>
        </c:dLbls>
        <c:axId val="410256568"/>
        <c:axId val="410261272"/>
      </c:scatterChart>
      <c:scatterChart>
        <c:scatterStyle val="smoothMarker"/>
        <c:varyColors val="0"/>
        <c:ser>
          <c:idx val="4"/>
          <c:order val="1"/>
          <c:tx>
            <c:strRef>
              <c:f>'#29'!$Q$259</c:f>
              <c:strCache>
                <c:ptCount val="1"/>
                <c:pt idx="0">
                  <c:v>Avg. Weight</c:v>
                </c:pt>
              </c:strCache>
            </c:strRef>
          </c:tx>
          <c:spPr>
            <a:ln w="9525" cap="rnd">
              <a:solidFill>
                <a:schemeClr val="accent5"/>
              </a:solidFill>
              <a:round/>
            </a:ln>
            <a:effectLst>
              <a:outerShdw blurRad="57150" dist="19050" dir="5400000" algn="ctr" rotWithShape="0">
                <a:srgbClr val="000000">
                  <a:alpha val="63000"/>
                </a:srgbClr>
              </a:outerShdw>
            </a:effectLst>
          </c:spPr>
          <c:marker>
            <c:symbol val="none"/>
          </c:marker>
          <c:xVal>
            <c:numRef>
              <c:f>'#29'!$H$260:$H$263</c:f>
            </c:numRef>
          </c:xVal>
          <c:yVal>
            <c:numRef>
              <c:f>'#29'!$Q$260:$Q$263</c:f>
            </c:numRef>
          </c:yVal>
          <c:smooth val="1"/>
        </c:ser>
        <c:dLbls>
          <c:showLegendKey val="0"/>
          <c:showVal val="0"/>
          <c:showCatName val="0"/>
          <c:showSerName val="0"/>
          <c:showPercent val="0"/>
          <c:showBubbleSize val="0"/>
        </c:dLbls>
        <c:axId val="410256960"/>
        <c:axId val="410261664"/>
      </c:scatterChart>
      <c:valAx>
        <c:axId val="410256568"/>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0261272"/>
        <c:crosses val="autoZero"/>
        <c:crossBetween val="midCat"/>
        <c:majorUnit val="1"/>
      </c:valAx>
      <c:valAx>
        <c:axId val="410261272"/>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Number</a:t>
                </a:r>
                <a:r>
                  <a:rPr lang="en-US" baseline="0"/>
                  <a:t> of lifts</a:t>
                </a:r>
                <a:endParaRPr lang="en-US"/>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0256568"/>
        <c:crosses val="autoZero"/>
        <c:crossBetween val="midCat"/>
      </c:valAx>
      <c:valAx>
        <c:axId val="410261664"/>
        <c:scaling>
          <c:orientation val="minMax"/>
        </c:scaling>
        <c:delete val="0"/>
        <c:axPos val="r"/>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da-DK"/>
                  <a:t>Avg.</a:t>
                </a:r>
                <a:r>
                  <a:rPr lang="da-DK" baseline="0"/>
                  <a:t> Weight</a:t>
                </a:r>
                <a:endParaRPr lang="da-DK"/>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out"/>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0256960"/>
        <c:crosses val="max"/>
        <c:crossBetween val="midCat"/>
      </c:valAx>
      <c:valAx>
        <c:axId val="410256960"/>
        <c:scaling>
          <c:orientation val="minMax"/>
        </c:scaling>
        <c:delete val="1"/>
        <c:axPos val="b"/>
        <c:numFmt formatCode="0" sourceLinked="1"/>
        <c:majorTickMark val="out"/>
        <c:minorTickMark val="none"/>
        <c:tickLblPos val="nextTo"/>
        <c:crossAx val="410261664"/>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66238641763559"/>
          <c:y val="5.1624797721112808E-2"/>
          <c:w val="0.69690782173278354"/>
          <c:h val="0.85962286843942459"/>
        </c:manualLayout>
      </c:layout>
      <c:barChart>
        <c:barDir val="col"/>
        <c:grouping val="stacked"/>
        <c:varyColors val="0"/>
        <c:ser>
          <c:idx val="0"/>
          <c:order val="0"/>
          <c:tx>
            <c:strRef>
              <c:f>'#29'!$I$301</c:f>
              <c:strCache>
                <c:ptCount val="1"/>
                <c:pt idx="0">
                  <c:v>50-59</c:v>
                </c:pt>
              </c:strCache>
            </c:strRef>
          </c:tx>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'#29'!$I$302:$I$305</c:f>
            </c:numRef>
          </c:val>
        </c:ser>
        <c:ser>
          <c:idx val="1"/>
          <c:order val="1"/>
          <c:tx>
            <c:strRef>
              <c:f>'#29'!$J$301</c:f>
              <c:strCache>
                <c:ptCount val="1"/>
                <c:pt idx="0">
                  <c:v>60-69</c:v>
                </c:pt>
              </c:strCache>
            </c:strRef>
          </c:tx>
          <c:spPr>
            <a:solidFill>
              <a:schemeClr val="accent2">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'#29'!$J$302:$J$305</c:f>
            </c:numRef>
          </c:val>
        </c:ser>
        <c:ser>
          <c:idx val="2"/>
          <c:order val="2"/>
          <c:tx>
            <c:strRef>
              <c:f>'#29'!$K$301</c:f>
              <c:strCache>
                <c:ptCount val="1"/>
                <c:pt idx="0">
                  <c:v>70-79</c:v>
                </c:pt>
              </c:strCache>
            </c:strRef>
          </c:tx>
          <c:spPr>
            <a:solidFill>
              <a:schemeClr val="accent3">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'#29'!$K$302:$K$305</c:f>
            </c:numRef>
          </c:val>
        </c:ser>
        <c:ser>
          <c:idx val="3"/>
          <c:order val="3"/>
          <c:tx>
            <c:strRef>
              <c:f>'#29'!$L$301</c:f>
              <c:strCache>
                <c:ptCount val="1"/>
                <c:pt idx="0">
                  <c:v>80-89</c:v>
                </c:pt>
              </c:strCache>
            </c:strRef>
          </c:tx>
          <c:spPr>
            <a:solidFill>
              <a:schemeClr val="accent4">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'#29'!$L$302:$L$305</c:f>
            </c:numRef>
          </c:val>
        </c:ser>
        <c:ser>
          <c:idx val="4"/>
          <c:order val="4"/>
          <c:tx>
            <c:strRef>
              <c:f>'#29'!$M$301</c:f>
              <c:strCache>
                <c:ptCount val="1"/>
                <c:pt idx="0">
                  <c:v>90+</c:v>
                </c:pt>
              </c:strCache>
            </c:strRef>
          </c:tx>
          <c:spPr>
            <a:solidFill>
              <a:schemeClr val="accent5">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'#29'!$M$302:$M$305</c:f>
            </c:numRef>
          </c:val>
        </c:ser>
        <c:dLbls>
          <c:dLblPos val="ctr"/>
          <c:showLegendKey val="0"/>
          <c:showVal val="1"/>
          <c:showCatName val="0"/>
          <c:showSerName val="0"/>
          <c:showPercent val="0"/>
          <c:showBubbleSize val="0"/>
        </c:dLbls>
        <c:gapWidth val="50"/>
        <c:overlap val="100"/>
        <c:axId val="410257352"/>
        <c:axId val="410258528"/>
      </c:barChart>
      <c:catAx>
        <c:axId val="410257352"/>
        <c:scaling>
          <c:orientation val="minMax"/>
        </c:scaling>
        <c:delete val="0"/>
        <c:axPos val="b"/>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10258528"/>
        <c:crosses val="autoZero"/>
        <c:auto val="1"/>
        <c:lblAlgn val="ctr"/>
        <c:lblOffset val="100"/>
        <c:noMultiLvlLbl val="0"/>
      </c:catAx>
      <c:valAx>
        <c:axId val="410258528"/>
        <c:scaling>
          <c:orientation val="minMax"/>
          <c:max val="1"/>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1025735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66238641763559"/>
          <c:y val="5.1624797721112808E-2"/>
          <c:w val="0.69690782173278354"/>
          <c:h val="0.85962286843942459"/>
        </c:manualLayout>
      </c:layout>
      <c:barChart>
        <c:barDir val="col"/>
        <c:grouping val="stacked"/>
        <c:varyColors val="0"/>
        <c:ser>
          <c:idx val="0"/>
          <c:order val="0"/>
          <c:tx>
            <c:strRef>
              <c:f>'#29'!$O$301</c:f>
              <c:strCache>
                <c:ptCount val="1"/>
                <c:pt idx="0">
                  <c:v>50-59</c:v>
                </c:pt>
              </c:strCache>
            </c:strRef>
          </c:tx>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'#29'!$O$302:$O$305</c:f>
            </c:numRef>
          </c:val>
        </c:ser>
        <c:ser>
          <c:idx val="1"/>
          <c:order val="1"/>
          <c:tx>
            <c:strRef>
              <c:f>'#29'!$P$301</c:f>
              <c:strCache>
                <c:ptCount val="1"/>
                <c:pt idx="0">
                  <c:v>60-69</c:v>
                </c:pt>
              </c:strCache>
            </c:strRef>
          </c:tx>
          <c:spPr>
            <a:solidFill>
              <a:schemeClr val="accent2">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'#29'!$P$302:$P$305</c:f>
            </c:numRef>
          </c:val>
        </c:ser>
        <c:ser>
          <c:idx val="2"/>
          <c:order val="2"/>
          <c:tx>
            <c:strRef>
              <c:f>'#29'!$Q$301</c:f>
              <c:strCache>
                <c:ptCount val="1"/>
                <c:pt idx="0">
                  <c:v>70-79</c:v>
                </c:pt>
              </c:strCache>
            </c:strRef>
          </c:tx>
          <c:spPr>
            <a:solidFill>
              <a:schemeClr val="accent3">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'#29'!$Q$302:$Q$305</c:f>
            </c:numRef>
          </c:val>
        </c:ser>
        <c:ser>
          <c:idx val="3"/>
          <c:order val="3"/>
          <c:tx>
            <c:strRef>
              <c:f>'#29'!$R$301</c:f>
              <c:strCache>
                <c:ptCount val="1"/>
                <c:pt idx="0">
                  <c:v>80-89</c:v>
                </c:pt>
              </c:strCache>
            </c:strRef>
          </c:tx>
          <c:spPr>
            <a:solidFill>
              <a:schemeClr val="accent4">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'#29'!$R$302:$R$305</c:f>
            </c:numRef>
          </c:val>
        </c:ser>
        <c:ser>
          <c:idx val="4"/>
          <c:order val="4"/>
          <c:tx>
            <c:strRef>
              <c:f>'#29'!$S$301</c:f>
              <c:strCache>
                <c:ptCount val="1"/>
                <c:pt idx="0">
                  <c:v>90+</c:v>
                </c:pt>
              </c:strCache>
            </c:strRef>
          </c:tx>
          <c:spPr>
            <a:solidFill>
              <a:schemeClr val="accent5">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'#29'!$S$302:$S$305</c:f>
            </c:numRef>
          </c:val>
        </c:ser>
        <c:dLbls>
          <c:dLblPos val="ctr"/>
          <c:showLegendKey val="0"/>
          <c:showVal val="1"/>
          <c:showCatName val="0"/>
          <c:showSerName val="0"/>
          <c:showPercent val="0"/>
          <c:showBubbleSize val="0"/>
        </c:dLbls>
        <c:gapWidth val="50"/>
        <c:overlap val="100"/>
        <c:axId val="410258920"/>
        <c:axId val="410252648"/>
      </c:barChart>
      <c:catAx>
        <c:axId val="410258920"/>
        <c:scaling>
          <c:orientation val="minMax"/>
        </c:scaling>
        <c:delete val="0"/>
        <c:axPos val="b"/>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10252648"/>
        <c:crosses val="autoZero"/>
        <c:auto val="1"/>
        <c:lblAlgn val="ctr"/>
        <c:lblOffset val="100"/>
        <c:noMultiLvlLbl val="0"/>
      </c:catAx>
      <c:valAx>
        <c:axId val="410252648"/>
        <c:scaling>
          <c:orientation val="minMax"/>
          <c:max val="1"/>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102589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66238641763559"/>
          <c:y val="5.1624797721112808E-2"/>
          <c:w val="0.69690782173278354"/>
          <c:h val="0.85962286843942459"/>
        </c:manualLayout>
      </c:layout>
      <c:barChart>
        <c:barDir val="col"/>
        <c:grouping val="stacked"/>
        <c:varyColors val="0"/>
        <c:ser>
          <c:idx val="0"/>
          <c:order val="0"/>
          <c:tx>
            <c:strRef>
              <c:f>'#29'!$U$301</c:f>
              <c:strCache>
                <c:ptCount val="1"/>
                <c:pt idx="0">
                  <c:v>50-59</c:v>
                </c:pt>
              </c:strCache>
            </c:strRef>
          </c:tx>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'#29'!$U$302:$U$305</c:f>
            </c:numRef>
          </c:val>
        </c:ser>
        <c:ser>
          <c:idx val="1"/>
          <c:order val="1"/>
          <c:tx>
            <c:strRef>
              <c:f>'#29'!$V$301</c:f>
              <c:strCache>
                <c:ptCount val="1"/>
                <c:pt idx="0">
                  <c:v>60-69</c:v>
                </c:pt>
              </c:strCache>
            </c:strRef>
          </c:tx>
          <c:spPr>
            <a:solidFill>
              <a:schemeClr val="accent2">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'#29'!$V$302:$V$305</c:f>
            </c:numRef>
          </c:val>
        </c:ser>
        <c:ser>
          <c:idx val="2"/>
          <c:order val="2"/>
          <c:tx>
            <c:strRef>
              <c:f>'#29'!$W$301</c:f>
              <c:strCache>
                <c:ptCount val="1"/>
                <c:pt idx="0">
                  <c:v>70-79</c:v>
                </c:pt>
              </c:strCache>
            </c:strRef>
          </c:tx>
          <c:spPr>
            <a:solidFill>
              <a:schemeClr val="accent3">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'#29'!$W$302:$W$305</c:f>
            </c:numRef>
          </c:val>
        </c:ser>
        <c:ser>
          <c:idx val="3"/>
          <c:order val="3"/>
          <c:tx>
            <c:strRef>
              <c:f>'#29'!$X$301</c:f>
              <c:strCache>
                <c:ptCount val="1"/>
                <c:pt idx="0">
                  <c:v>80-89</c:v>
                </c:pt>
              </c:strCache>
            </c:strRef>
          </c:tx>
          <c:spPr>
            <a:solidFill>
              <a:schemeClr val="accent4">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'#29'!$X$302:$X$305</c:f>
            </c:numRef>
          </c:val>
        </c:ser>
        <c:ser>
          <c:idx val="4"/>
          <c:order val="4"/>
          <c:tx>
            <c:strRef>
              <c:f>'#29'!$Y$301</c:f>
              <c:strCache>
                <c:ptCount val="1"/>
                <c:pt idx="0">
                  <c:v>90+</c:v>
                </c:pt>
              </c:strCache>
            </c:strRef>
          </c:tx>
          <c:spPr>
            <a:solidFill>
              <a:schemeClr val="accent5">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'#29'!$Y$302:$Y$305</c:f>
            </c:numRef>
          </c:val>
        </c:ser>
        <c:dLbls>
          <c:dLblPos val="ctr"/>
          <c:showLegendKey val="0"/>
          <c:showVal val="1"/>
          <c:showCatName val="0"/>
          <c:showSerName val="0"/>
          <c:showPercent val="0"/>
          <c:showBubbleSize val="0"/>
        </c:dLbls>
        <c:gapWidth val="50"/>
        <c:overlap val="100"/>
        <c:axId val="410262056"/>
        <c:axId val="410251080"/>
      </c:barChart>
      <c:catAx>
        <c:axId val="410262056"/>
        <c:scaling>
          <c:orientation val="minMax"/>
        </c:scaling>
        <c:delete val="0"/>
        <c:axPos val="b"/>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10251080"/>
        <c:crosses val="autoZero"/>
        <c:auto val="1"/>
        <c:lblAlgn val="ctr"/>
        <c:lblOffset val="100"/>
        <c:noMultiLvlLbl val="0"/>
      </c:catAx>
      <c:valAx>
        <c:axId val="410251080"/>
        <c:scaling>
          <c:orientation val="minMax"/>
          <c:max val="1"/>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102620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76159230096238"/>
          <c:y val="0.19673065331094017"/>
          <c:w val="0.73885931822882545"/>
          <c:h val="0.62186551589023142"/>
        </c:manualLayout>
      </c:layout>
      <c:scatterChart>
        <c:scatterStyle val="smoothMarker"/>
        <c:varyColors val="0"/>
        <c:ser>
          <c:idx val="0"/>
          <c:order val="0"/>
          <c:tx>
            <c:strRef>
              <c:f>'#29'!$I$259</c:f>
              <c:strCache>
                <c:ptCount val="1"/>
                <c:pt idx="0">
                  <c:v>Squat</c:v>
                </c:pt>
              </c:strCache>
            </c:strRef>
          </c:tx>
          <c:spPr>
            <a:ln w="9525" cap="rnd">
              <a:solidFill>
                <a:schemeClr val="accent1"/>
              </a:solidFill>
              <a:round/>
            </a:ln>
            <a:effectLst>
              <a:outerShdw blurRad="57150" dist="19050" dir="5400000" algn="ctr" rotWithShape="0">
                <a:srgbClr val="000000">
                  <a:alpha val="63000"/>
                </a:srgbClr>
              </a:outerShdw>
            </a:effectLst>
          </c:spPr>
          <c:marker>
            <c:symbol val="none"/>
          </c:marker>
          <c:xVal>
            <c:numRef>
              <c:f>'#29'!$H$260:$H$263</c:f>
            </c:numRef>
          </c:xVal>
          <c:yVal>
            <c:numRef>
              <c:f>'#29'!$I$260:$I$263</c:f>
            </c:numRef>
          </c:yVal>
          <c:smooth val="1"/>
        </c:ser>
        <c:ser>
          <c:idx val="1"/>
          <c:order val="1"/>
          <c:tx>
            <c:strRef>
              <c:f>'#29'!$J$259</c:f>
              <c:strCache>
                <c:ptCount val="1"/>
                <c:pt idx="0">
                  <c:v>BenchPress</c:v>
                </c:pt>
              </c:strCache>
            </c:strRef>
          </c:tx>
          <c:spPr>
            <a:ln w="9525" cap="rnd">
              <a:solidFill>
                <a:schemeClr val="accent2"/>
              </a:solidFill>
              <a:round/>
            </a:ln>
            <a:effectLst>
              <a:outerShdw blurRad="57150" dist="19050" dir="5400000" algn="ctr" rotWithShape="0">
                <a:srgbClr val="000000">
                  <a:alpha val="63000"/>
                </a:srgbClr>
              </a:outerShdw>
            </a:effectLst>
          </c:spPr>
          <c:marker>
            <c:symbol val="none"/>
          </c:marker>
          <c:xVal>
            <c:numRef>
              <c:f>'#29'!$H$260:$H$263</c:f>
            </c:numRef>
          </c:xVal>
          <c:yVal>
            <c:numRef>
              <c:f>'#29'!$J$260:$J$263</c:f>
            </c:numRef>
          </c:yVal>
          <c:smooth val="1"/>
        </c:ser>
        <c:ser>
          <c:idx val="2"/>
          <c:order val="2"/>
          <c:tx>
            <c:strRef>
              <c:f>'#29'!$K$259</c:f>
              <c:strCache>
                <c:ptCount val="1"/>
                <c:pt idx="0">
                  <c:v>Deadlift</c:v>
                </c:pt>
              </c:strCache>
            </c:strRef>
          </c:tx>
          <c:spPr>
            <a:ln w="9525" cap="rnd">
              <a:solidFill>
                <a:schemeClr val="accent3"/>
              </a:solidFill>
              <a:round/>
            </a:ln>
            <a:effectLst>
              <a:outerShdw blurRad="57150" dist="19050" dir="5400000" algn="ctr" rotWithShape="0">
                <a:srgbClr val="000000">
                  <a:alpha val="63000"/>
                </a:srgbClr>
              </a:outerShdw>
            </a:effectLst>
          </c:spPr>
          <c:marker>
            <c:symbol val="none"/>
          </c:marker>
          <c:xVal>
            <c:numRef>
              <c:f>'#29'!$H$260:$H$263</c:f>
            </c:numRef>
          </c:xVal>
          <c:yVal>
            <c:numRef>
              <c:f>'#29'!$K$260:$K$263</c:f>
            </c:numRef>
          </c:yVal>
          <c:smooth val="1"/>
        </c:ser>
        <c:dLbls>
          <c:showLegendKey val="0"/>
          <c:showVal val="0"/>
          <c:showCatName val="0"/>
          <c:showSerName val="0"/>
          <c:showPercent val="0"/>
          <c:showBubbleSize val="0"/>
        </c:dLbls>
        <c:axId val="410260488"/>
        <c:axId val="410259312"/>
      </c:scatterChart>
      <c:valAx>
        <c:axId val="410260488"/>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0259312"/>
        <c:crosses val="autoZero"/>
        <c:crossBetween val="midCat"/>
        <c:majorUnit val="1"/>
      </c:valAx>
      <c:valAx>
        <c:axId val="410259312"/>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Number</a:t>
                </a:r>
                <a:r>
                  <a:rPr lang="en-US" baseline="0"/>
                  <a:t> of lifts</a:t>
                </a:r>
                <a:endParaRPr lang="en-US"/>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0260488"/>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979840298520626"/>
          <c:y val="0.19673065331094017"/>
          <c:w val="0.67382251667385984"/>
          <c:h val="0.62186551589023142"/>
        </c:manualLayout>
      </c:layout>
      <c:scatterChart>
        <c:scatterStyle val="smoothMarker"/>
        <c:varyColors val="0"/>
        <c:ser>
          <c:idx val="0"/>
          <c:order val="0"/>
          <c:tx>
            <c:strRef>
              <c:f>'#29'!$M$259</c:f>
              <c:strCache>
                <c:ptCount val="1"/>
                <c:pt idx="0">
                  <c:v>Squat</c:v>
                </c:pt>
              </c:strCache>
            </c:strRef>
          </c:tx>
          <c:spPr>
            <a:ln w="9525" cap="rnd">
              <a:solidFill>
                <a:schemeClr val="accent1"/>
              </a:solidFill>
              <a:round/>
            </a:ln>
            <a:effectLst>
              <a:outerShdw blurRad="57150" dist="19050" dir="5400000" algn="ctr" rotWithShape="0">
                <a:srgbClr val="000000">
                  <a:alpha val="63000"/>
                </a:srgbClr>
              </a:outerShdw>
            </a:effectLst>
          </c:spPr>
          <c:marker>
            <c:symbol val="none"/>
          </c:marker>
          <c:xVal>
            <c:numRef>
              <c:f>'#29'!$H$260:$H$263</c:f>
            </c:numRef>
          </c:xVal>
          <c:yVal>
            <c:numRef>
              <c:f>'#29'!$M$260:$M$263</c:f>
            </c:numRef>
          </c:yVal>
          <c:smooth val="1"/>
        </c:ser>
        <c:ser>
          <c:idx val="1"/>
          <c:order val="1"/>
          <c:tx>
            <c:strRef>
              <c:f>'#29'!$N$259</c:f>
              <c:strCache>
                <c:ptCount val="1"/>
                <c:pt idx="0">
                  <c:v>BenchPress</c:v>
                </c:pt>
              </c:strCache>
            </c:strRef>
          </c:tx>
          <c:spPr>
            <a:ln w="9525" cap="rnd">
              <a:solidFill>
                <a:schemeClr val="accent2"/>
              </a:solidFill>
              <a:round/>
            </a:ln>
            <a:effectLst>
              <a:outerShdw blurRad="57150" dist="19050" dir="5400000" algn="ctr" rotWithShape="0">
                <a:srgbClr val="000000">
                  <a:alpha val="63000"/>
                </a:srgbClr>
              </a:outerShdw>
            </a:effectLst>
          </c:spPr>
          <c:marker>
            <c:symbol val="none"/>
          </c:marker>
          <c:xVal>
            <c:numRef>
              <c:f>'#29'!$H$260:$H$263</c:f>
            </c:numRef>
          </c:xVal>
          <c:yVal>
            <c:numRef>
              <c:f>'#29'!$N$260:$N$263</c:f>
            </c:numRef>
          </c:yVal>
          <c:smooth val="1"/>
        </c:ser>
        <c:ser>
          <c:idx val="2"/>
          <c:order val="2"/>
          <c:tx>
            <c:strRef>
              <c:f>'#29'!$O$259</c:f>
              <c:strCache>
                <c:ptCount val="1"/>
                <c:pt idx="0">
                  <c:v>Deadlift</c:v>
                </c:pt>
              </c:strCache>
            </c:strRef>
          </c:tx>
          <c:spPr>
            <a:ln w="9525" cap="rnd">
              <a:solidFill>
                <a:schemeClr val="accent3"/>
              </a:solidFill>
              <a:round/>
            </a:ln>
            <a:effectLst>
              <a:outerShdw blurRad="57150" dist="19050" dir="5400000" algn="ctr" rotWithShape="0">
                <a:srgbClr val="000000">
                  <a:alpha val="63000"/>
                </a:srgbClr>
              </a:outerShdw>
            </a:effectLst>
          </c:spPr>
          <c:marker>
            <c:symbol val="none"/>
          </c:marker>
          <c:xVal>
            <c:numRef>
              <c:f>'#29'!$H$260:$H$263</c:f>
            </c:numRef>
          </c:xVal>
          <c:yVal>
            <c:numRef>
              <c:f>'#29'!$O$260:$O$263</c:f>
            </c:numRef>
          </c:yVal>
          <c:smooth val="1"/>
        </c:ser>
        <c:dLbls>
          <c:showLegendKey val="0"/>
          <c:showVal val="0"/>
          <c:showCatName val="0"/>
          <c:showSerName val="0"/>
          <c:showPercent val="0"/>
          <c:showBubbleSize val="0"/>
        </c:dLbls>
        <c:axId val="410255000"/>
        <c:axId val="410260880"/>
      </c:scatterChart>
      <c:valAx>
        <c:axId val="410255000"/>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0260880"/>
        <c:crosses val="autoZero"/>
        <c:crossBetween val="midCat"/>
        <c:majorUnit val="1"/>
      </c:valAx>
      <c:valAx>
        <c:axId val="410260880"/>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Poundage</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0255000"/>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da-DK"/>
              <a:t>#intensity</a:t>
            </a:r>
            <a:r>
              <a:rPr lang="da-DK" baseline="0"/>
              <a:t>, Squat</a:t>
            </a:r>
          </a:p>
        </c:rich>
      </c:tx>
      <c:layout>
        <c:manualLayout>
          <c:xMode val="edge"/>
          <c:yMode val="edge"/>
          <c:x val="0.25664036040966748"/>
          <c:y val="0"/>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da-DK"/>
        </a:p>
      </c:txPr>
    </c:title>
    <c:autoTitleDeleted val="0"/>
    <c:plotArea>
      <c:layout>
        <c:manualLayout>
          <c:layoutTarget val="inner"/>
          <c:xMode val="edge"/>
          <c:yMode val="edge"/>
          <c:x val="0.13476159230096238"/>
          <c:y val="6.9444444444444448E-2"/>
          <c:w val="0.57265419947506557"/>
          <c:h val="0.74915135608048999"/>
        </c:manualLayout>
      </c:layout>
      <c:scatterChart>
        <c:scatterStyle val="smoothMarker"/>
        <c:varyColors val="0"/>
        <c:ser>
          <c:idx val="1"/>
          <c:order val="1"/>
          <c:tx>
            <c:strRef>
              <c:f>'#29'!$J$267</c:f>
              <c:strCache>
                <c:ptCount val="1"/>
                <c:pt idx="0">
                  <c:v>60-69</c:v>
                </c:pt>
              </c:strCache>
            </c:strRef>
          </c:tx>
          <c:spPr>
            <a:ln w="9525" cap="rnd">
              <a:solidFill>
                <a:schemeClr val="accent2"/>
              </a:solidFill>
              <a:round/>
            </a:ln>
            <a:effectLst>
              <a:outerShdw blurRad="57150" dist="19050" dir="5400000" algn="ctr" rotWithShape="0">
                <a:srgbClr val="000000">
                  <a:alpha val="63000"/>
                </a:srgbClr>
              </a:outerShdw>
            </a:effectLst>
          </c:spPr>
          <c:marker>
            <c:symbol val="none"/>
          </c:marker>
          <c:yVal>
            <c:numRef>
              <c:f>'#29'!$J$268:$J$271</c:f>
            </c:numRef>
          </c:yVal>
          <c:smooth val="1"/>
        </c:ser>
        <c:dLbls>
          <c:showLegendKey val="0"/>
          <c:showVal val="0"/>
          <c:showCatName val="0"/>
          <c:showSerName val="0"/>
          <c:showPercent val="0"/>
          <c:showBubbleSize val="0"/>
        </c:dLbls>
        <c:axId val="410249904"/>
        <c:axId val="410250296"/>
      </c:scatterChart>
      <c:scatterChart>
        <c:scatterStyle val="smoothMarker"/>
        <c:varyColors val="0"/>
        <c:ser>
          <c:idx val="0"/>
          <c:order val="0"/>
          <c:tx>
            <c:strRef>
              <c:f>'#29'!$I$267</c:f>
              <c:strCache>
                <c:ptCount val="1"/>
                <c:pt idx="0">
                  <c:v>50-59</c:v>
                </c:pt>
              </c:strCache>
            </c:strRef>
          </c:tx>
          <c:spPr>
            <a:ln w="9525" cap="rnd">
              <a:solidFill>
                <a:schemeClr val="accent1"/>
              </a:solidFill>
              <a:round/>
            </a:ln>
            <a:effectLst>
              <a:outerShdw blurRad="57150" dist="19050" dir="5400000" algn="ctr" rotWithShape="0">
                <a:srgbClr val="000000">
                  <a:alpha val="63000"/>
                </a:srgbClr>
              </a:outerShdw>
            </a:effectLst>
          </c:spPr>
          <c:marker>
            <c:symbol val="none"/>
          </c:marker>
          <c:yVal>
            <c:numRef>
              <c:f>'#29'!$I$268:$I$271</c:f>
            </c:numRef>
          </c:yVal>
          <c:smooth val="1"/>
        </c:ser>
        <c:ser>
          <c:idx val="2"/>
          <c:order val="2"/>
          <c:tx>
            <c:strRef>
              <c:f>'#29'!$K$267</c:f>
              <c:strCache>
                <c:ptCount val="1"/>
                <c:pt idx="0">
                  <c:v>70-79</c:v>
                </c:pt>
              </c:strCache>
            </c:strRef>
          </c:tx>
          <c:spPr>
            <a:ln w="9525" cap="rnd">
              <a:solidFill>
                <a:schemeClr val="accent3"/>
              </a:solidFill>
              <a:round/>
            </a:ln>
            <a:effectLst>
              <a:outerShdw blurRad="57150" dist="19050" dir="5400000" algn="ctr" rotWithShape="0">
                <a:srgbClr val="000000">
                  <a:alpha val="63000"/>
                </a:srgbClr>
              </a:outerShdw>
            </a:effectLst>
          </c:spPr>
          <c:marker>
            <c:symbol val="none"/>
          </c:marker>
          <c:yVal>
            <c:numRef>
              <c:f>'#29'!$K$268:$K$271</c:f>
            </c:numRef>
          </c:yVal>
          <c:smooth val="1"/>
        </c:ser>
        <c:ser>
          <c:idx val="3"/>
          <c:order val="3"/>
          <c:tx>
            <c:strRef>
              <c:f>'#29'!$L$267</c:f>
              <c:strCache>
                <c:ptCount val="1"/>
                <c:pt idx="0">
                  <c:v>80-89</c:v>
                </c:pt>
              </c:strCache>
            </c:strRef>
          </c:tx>
          <c:spPr>
            <a:ln w="9525" cap="rnd">
              <a:solidFill>
                <a:schemeClr val="accent4"/>
              </a:solidFill>
              <a:round/>
            </a:ln>
            <a:effectLst>
              <a:outerShdw blurRad="57150" dist="19050" dir="5400000" algn="ctr" rotWithShape="0">
                <a:srgbClr val="000000">
                  <a:alpha val="63000"/>
                </a:srgbClr>
              </a:outerShdw>
            </a:effectLst>
          </c:spPr>
          <c:marker>
            <c:symbol val="none"/>
          </c:marker>
          <c:yVal>
            <c:numRef>
              <c:f>'#29'!$L$268:$L$271</c:f>
            </c:numRef>
          </c:yVal>
          <c:smooth val="1"/>
        </c:ser>
        <c:ser>
          <c:idx val="4"/>
          <c:order val="4"/>
          <c:tx>
            <c:strRef>
              <c:f>'#29'!$M$267</c:f>
              <c:strCache>
                <c:ptCount val="1"/>
                <c:pt idx="0">
                  <c:v>90+</c:v>
                </c:pt>
              </c:strCache>
            </c:strRef>
          </c:tx>
          <c:spPr>
            <a:ln w="9525" cap="rnd">
              <a:solidFill>
                <a:schemeClr val="accent5"/>
              </a:solidFill>
              <a:round/>
            </a:ln>
            <a:effectLst>
              <a:outerShdw blurRad="57150" dist="19050" dir="5400000" algn="ctr" rotWithShape="0">
                <a:srgbClr val="000000">
                  <a:alpha val="63000"/>
                </a:srgbClr>
              </a:outerShdw>
            </a:effectLst>
          </c:spPr>
          <c:marker>
            <c:symbol val="none"/>
          </c:marker>
          <c:yVal>
            <c:numRef>
              <c:f>'#29'!$M$268:$M$271</c:f>
            </c:numRef>
          </c:yVal>
          <c:smooth val="1"/>
        </c:ser>
        <c:dLbls>
          <c:showLegendKey val="0"/>
          <c:showVal val="0"/>
          <c:showCatName val="0"/>
          <c:showSerName val="0"/>
          <c:showPercent val="0"/>
          <c:showBubbleSize val="0"/>
        </c:dLbls>
        <c:axId val="410250688"/>
        <c:axId val="410251472"/>
      </c:scatterChart>
      <c:valAx>
        <c:axId val="410249904"/>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0250296"/>
        <c:crosses val="autoZero"/>
        <c:crossBetween val="midCat"/>
        <c:majorUnit val="1"/>
      </c:valAx>
      <c:valAx>
        <c:axId val="410250296"/>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0249904"/>
        <c:crosses val="autoZero"/>
        <c:crossBetween val="midCat"/>
      </c:valAx>
      <c:valAx>
        <c:axId val="410251472"/>
        <c:scaling>
          <c:orientation val="minMax"/>
        </c:scaling>
        <c:delete val="1"/>
        <c:axPos val="r"/>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Number of lifts</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crossAx val="410250688"/>
        <c:crosses val="max"/>
        <c:crossBetween val="midCat"/>
      </c:valAx>
      <c:valAx>
        <c:axId val="410250688"/>
        <c:scaling>
          <c:orientation val="minMax"/>
        </c:scaling>
        <c:delete val="1"/>
        <c:axPos val="b"/>
        <c:numFmt formatCode="0" sourceLinked="1"/>
        <c:majorTickMark val="none"/>
        <c:minorTickMark val="none"/>
        <c:tickLblPos val="nextTo"/>
        <c:crossAx val="41025147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da-DK"/>
              <a:t>#Intensity,</a:t>
            </a:r>
            <a:r>
              <a:rPr lang="da-DK" baseline="0"/>
              <a:t> BenchPress</a:t>
            </a:r>
            <a:endParaRPr lang="da-DK"/>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da-DK"/>
        </a:p>
      </c:txPr>
    </c:title>
    <c:autoTitleDeleted val="0"/>
    <c:plotArea>
      <c:layout>
        <c:manualLayout>
          <c:layoutTarget val="inner"/>
          <c:xMode val="edge"/>
          <c:yMode val="edge"/>
          <c:x val="0.13476159230096238"/>
          <c:y val="6.9444444444444448E-2"/>
          <c:w val="0.57265419947506557"/>
          <c:h val="0.74915135608048999"/>
        </c:manualLayout>
      </c:layout>
      <c:scatterChart>
        <c:scatterStyle val="smoothMarker"/>
        <c:varyColors val="0"/>
        <c:ser>
          <c:idx val="1"/>
          <c:order val="1"/>
          <c:tx>
            <c:strRef>
              <c:f>'#29'!$P$267</c:f>
              <c:strCache>
                <c:ptCount val="1"/>
                <c:pt idx="0">
                  <c:v>60-69</c:v>
                </c:pt>
              </c:strCache>
            </c:strRef>
          </c:tx>
          <c:spPr>
            <a:ln w="9525" cap="rnd">
              <a:solidFill>
                <a:schemeClr val="accent2"/>
              </a:solidFill>
              <a:round/>
            </a:ln>
            <a:effectLst>
              <a:outerShdw blurRad="57150" dist="19050" dir="5400000" algn="ctr" rotWithShape="0">
                <a:srgbClr val="000000">
                  <a:alpha val="63000"/>
                </a:srgbClr>
              </a:outerShdw>
            </a:effectLst>
          </c:spPr>
          <c:marker>
            <c:symbol val="none"/>
          </c:marker>
          <c:yVal>
            <c:numRef>
              <c:f>'#29'!$P$268:$P$271</c:f>
            </c:numRef>
          </c:yVal>
          <c:smooth val="1"/>
        </c:ser>
        <c:dLbls>
          <c:showLegendKey val="0"/>
          <c:showVal val="0"/>
          <c:showCatName val="0"/>
          <c:showSerName val="0"/>
          <c:showPercent val="0"/>
          <c:showBubbleSize val="0"/>
        </c:dLbls>
        <c:axId val="407750064"/>
        <c:axId val="407749672"/>
      </c:scatterChart>
      <c:scatterChart>
        <c:scatterStyle val="smoothMarker"/>
        <c:varyColors val="0"/>
        <c:ser>
          <c:idx val="0"/>
          <c:order val="0"/>
          <c:tx>
            <c:strRef>
              <c:f>'#29'!$O$267</c:f>
              <c:strCache>
                <c:ptCount val="1"/>
                <c:pt idx="0">
                  <c:v>50-59</c:v>
                </c:pt>
              </c:strCache>
            </c:strRef>
          </c:tx>
          <c:spPr>
            <a:ln w="9525" cap="rnd">
              <a:solidFill>
                <a:schemeClr val="accent1"/>
              </a:solidFill>
              <a:round/>
            </a:ln>
            <a:effectLst>
              <a:outerShdw blurRad="57150" dist="19050" dir="5400000" algn="ctr" rotWithShape="0">
                <a:srgbClr val="000000">
                  <a:alpha val="63000"/>
                </a:srgbClr>
              </a:outerShdw>
            </a:effectLst>
          </c:spPr>
          <c:marker>
            <c:symbol val="none"/>
          </c:marker>
          <c:yVal>
            <c:numRef>
              <c:f>'#29'!$O$268:$O$271</c:f>
            </c:numRef>
          </c:yVal>
          <c:smooth val="1"/>
        </c:ser>
        <c:ser>
          <c:idx val="2"/>
          <c:order val="2"/>
          <c:tx>
            <c:strRef>
              <c:f>'#29'!$Q$267</c:f>
              <c:strCache>
                <c:ptCount val="1"/>
                <c:pt idx="0">
                  <c:v>70-79</c:v>
                </c:pt>
              </c:strCache>
            </c:strRef>
          </c:tx>
          <c:spPr>
            <a:ln w="9525" cap="rnd">
              <a:solidFill>
                <a:schemeClr val="accent3"/>
              </a:solidFill>
              <a:round/>
            </a:ln>
            <a:effectLst>
              <a:outerShdw blurRad="57150" dist="19050" dir="5400000" algn="ctr" rotWithShape="0">
                <a:srgbClr val="000000">
                  <a:alpha val="63000"/>
                </a:srgbClr>
              </a:outerShdw>
            </a:effectLst>
          </c:spPr>
          <c:marker>
            <c:symbol val="none"/>
          </c:marker>
          <c:yVal>
            <c:numRef>
              <c:f>'#29'!$Q$268:$Q$271</c:f>
            </c:numRef>
          </c:yVal>
          <c:smooth val="1"/>
        </c:ser>
        <c:ser>
          <c:idx val="3"/>
          <c:order val="3"/>
          <c:tx>
            <c:strRef>
              <c:f>'#29'!$R$267</c:f>
              <c:strCache>
                <c:ptCount val="1"/>
                <c:pt idx="0">
                  <c:v>80-89</c:v>
                </c:pt>
              </c:strCache>
            </c:strRef>
          </c:tx>
          <c:spPr>
            <a:ln w="9525" cap="rnd">
              <a:solidFill>
                <a:schemeClr val="accent4"/>
              </a:solidFill>
              <a:round/>
            </a:ln>
            <a:effectLst>
              <a:outerShdw blurRad="57150" dist="19050" dir="5400000" algn="ctr" rotWithShape="0">
                <a:srgbClr val="000000">
                  <a:alpha val="63000"/>
                </a:srgbClr>
              </a:outerShdw>
            </a:effectLst>
          </c:spPr>
          <c:marker>
            <c:symbol val="none"/>
          </c:marker>
          <c:yVal>
            <c:numRef>
              <c:f>'#29'!$R$268:$R$271</c:f>
            </c:numRef>
          </c:yVal>
          <c:smooth val="1"/>
        </c:ser>
        <c:ser>
          <c:idx val="4"/>
          <c:order val="4"/>
          <c:tx>
            <c:strRef>
              <c:f>'#29'!$S$267</c:f>
              <c:strCache>
                <c:ptCount val="1"/>
                <c:pt idx="0">
                  <c:v>90+</c:v>
                </c:pt>
              </c:strCache>
            </c:strRef>
          </c:tx>
          <c:spPr>
            <a:ln w="9525" cap="rnd">
              <a:solidFill>
                <a:schemeClr val="accent5"/>
              </a:solidFill>
              <a:round/>
            </a:ln>
            <a:effectLst>
              <a:outerShdw blurRad="57150" dist="19050" dir="5400000" algn="ctr" rotWithShape="0">
                <a:srgbClr val="000000">
                  <a:alpha val="63000"/>
                </a:srgbClr>
              </a:outerShdw>
            </a:effectLst>
          </c:spPr>
          <c:marker>
            <c:symbol val="none"/>
          </c:marker>
          <c:yVal>
            <c:numRef>
              <c:f>'#29'!$S$268:$S$271</c:f>
            </c:numRef>
          </c:yVal>
          <c:smooth val="1"/>
        </c:ser>
        <c:dLbls>
          <c:showLegendKey val="0"/>
          <c:showVal val="0"/>
          <c:showCatName val="0"/>
          <c:showSerName val="0"/>
          <c:showPercent val="0"/>
          <c:showBubbleSize val="0"/>
        </c:dLbls>
        <c:axId val="407748104"/>
        <c:axId val="407750456"/>
      </c:scatterChart>
      <c:valAx>
        <c:axId val="407750064"/>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07749672"/>
        <c:crosses val="autoZero"/>
        <c:crossBetween val="midCat"/>
        <c:majorUnit val="1"/>
      </c:valAx>
      <c:valAx>
        <c:axId val="407749672"/>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07750064"/>
        <c:crosses val="autoZero"/>
        <c:crossBetween val="midCat"/>
      </c:valAx>
      <c:valAx>
        <c:axId val="407750456"/>
        <c:scaling>
          <c:orientation val="minMax"/>
        </c:scaling>
        <c:delete val="1"/>
        <c:axPos val="r"/>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Number of lifts</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crossAx val="407748104"/>
        <c:crosses val="max"/>
        <c:crossBetween val="midCat"/>
      </c:valAx>
      <c:valAx>
        <c:axId val="407748104"/>
        <c:scaling>
          <c:orientation val="minMax"/>
        </c:scaling>
        <c:delete val="1"/>
        <c:axPos val="b"/>
        <c:numFmt formatCode="0" sourceLinked="1"/>
        <c:majorTickMark val="none"/>
        <c:minorTickMark val="none"/>
        <c:tickLblPos val="nextTo"/>
        <c:crossAx val="407750456"/>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da-DK"/>
              <a:t>#Intensity,</a:t>
            </a:r>
            <a:r>
              <a:rPr lang="da-DK" baseline="0"/>
              <a:t> BenchPress</a:t>
            </a:r>
            <a:endParaRPr lang="da-DK"/>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da-DK"/>
        </a:p>
      </c:txPr>
    </c:title>
    <c:autoTitleDeleted val="0"/>
    <c:plotArea>
      <c:layout>
        <c:manualLayout>
          <c:layoutTarget val="inner"/>
          <c:xMode val="edge"/>
          <c:yMode val="edge"/>
          <c:x val="0.13476159230096238"/>
          <c:y val="6.9444444444444448E-2"/>
          <c:w val="0.57265419947506557"/>
          <c:h val="0.74915135608048999"/>
        </c:manualLayout>
      </c:layout>
      <c:scatterChart>
        <c:scatterStyle val="smoothMarker"/>
        <c:varyColors val="0"/>
        <c:ser>
          <c:idx val="1"/>
          <c:order val="1"/>
          <c:tx>
            <c:strRef>
              <c:f>'#29'!$P$267</c:f>
              <c:strCache>
                <c:ptCount val="1"/>
                <c:pt idx="0">
                  <c:v>60-69</c:v>
                </c:pt>
              </c:strCache>
            </c:strRef>
          </c:tx>
          <c:spPr>
            <a:ln w="9525" cap="rnd">
              <a:solidFill>
                <a:schemeClr val="accent2"/>
              </a:solidFill>
              <a:round/>
            </a:ln>
            <a:effectLst>
              <a:outerShdw blurRad="57150" dist="19050" dir="5400000" algn="ctr" rotWithShape="0">
                <a:srgbClr val="000000">
                  <a:alpha val="63000"/>
                </a:srgbClr>
              </a:outerShdw>
            </a:effectLst>
          </c:spPr>
          <c:marker>
            <c:symbol val="none"/>
          </c:marker>
          <c:yVal>
            <c:numRef>
              <c:f>'#29'!$P$268:$P$271</c:f>
            </c:numRef>
          </c:yVal>
          <c:smooth val="1"/>
        </c:ser>
        <c:dLbls>
          <c:showLegendKey val="0"/>
          <c:showVal val="0"/>
          <c:showCatName val="0"/>
          <c:showSerName val="0"/>
          <c:showPercent val="0"/>
          <c:showBubbleSize val="0"/>
        </c:dLbls>
        <c:axId val="410265584"/>
        <c:axId val="410263624"/>
      </c:scatterChart>
      <c:scatterChart>
        <c:scatterStyle val="smoothMarker"/>
        <c:varyColors val="0"/>
        <c:ser>
          <c:idx val="0"/>
          <c:order val="0"/>
          <c:tx>
            <c:strRef>
              <c:f>'#29'!$O$267</c:f>
              <c:strCache>
                <c:ptCount val="1"/>
                <c:pt idx="0">
                  <c:v>50-59</c:v>
                </c:pt>
              </c:strCache>
            </c:strRef>
          </c:tx>
          <c:spPr>
            <a:ln w="9525" cap="rnd">
              <a:solidFill>
                <a:schemeClr val="accent1"/>
              </a:solidFill>
              <a:round/>
            </a:ln>
            <a:effectLst>
              <a:outerShdw blurRad="57150" dist="19050" dir="5400000" algn="ctr" rotWithShape="0">
                <a:srgbClr val="000000">
                  <a:alpha val="63000"/>
                </a:srgbClr>
              </a:outerShdw>
            </a:effectLst>
          </c:spPr>
          <c:marker>
            <c:symbol val="none"/>
          </c:marker>
          <c:yVal>
            <c:numRef>
              <c:f>'#29'!$O$268:$O$271</c:f>
            </c:numRef>
          </c:yVal>
          <c:smooth val="1"/>
        </c:ser>
        <c:ser>
          <c:idx val="2"/>
          <c:order val="2"/>
          <c:tx>
            <c:strRef>
              <c:f>'#29'!$Q$267</c:f>
              <c:strCache>
                <c:ptCount val="1"/>
                <c:pt idx="0">
                  <c:v>70-79</c:v>
                </c:pt>
              </c:strCache>
            </c:strRef>
          </c:tx>
          <c:spPr>
            <a:ln w="9525" cap="rnd">
              <a:solidFill>
                <a:schemeClr val="accent3"/>
              </a:solidFill>
              <a:round/>
            </a:ln>
            <a:effectLst>
              <a:outerShdw blurRad="57150" dist="19050" dir="5400000" algn="ctr" rotWithShape="0">
                <a:srgbClr val="000000">
                  <a:alpha val="63000"/>
                </a:srgbClr>
              </a:outerShdw>
            </a:effectLst>
          </c:spPr>
          <c:marker>
            <c:symbol val="none"/>
          </c:marker>
          <c:yVal>
            <c:numRef>
              <c:f>'#29'!$Q$268:$Q$271</c:f>
            </c:numRef>
          </c:yVal>
          <c:smooth val="1"/>
        </c:ser>
        <c:ser>
          <c:idx val="3"/>
          <c:order val="3"/>
          <c:tx>
            <c:strRef>
              <c:f>'#29'!$R$267</c:f>
              <c:strCache>
                <c:ptCount val="1"/>
                <c:pt idx="0">
                  <c:v>80-89</c:v>
                </c:pt>
              </c:strCache>
            </c:strRef>
          </c:tx>
          <c:spPr>
            <a:ln w="9525" cap="rnd">
              <a:solidFill>
                <a:schemeClr val="accent4"/>
              </a:solidFill>
              <a:round/>
            </a:ln>
            <a:effectLst>
              <a:outerShdw blurRad="57150" dist="19050" dir="5400000" algn="ctr" rotWithShape="0">
                <a:srgbClr val="000000">
                  <a:alpha val="63000"/>
                </a:srgbClr>
              </a:outerShdw>
            </a:effectLst>
          </c:spPr>
          <c:marker>
            <c:symbol val="none"/>
          </c:marker>
          <c:yVal>
            <c:numRef>
              <c:f>'#29'!$R$268:$R$271</c:f>
            </c:numRef>
          </c:yVal>
          <c:smooth val="1"/>
        </c:ser>
        <c:ser>
          <c:idx val="4"/>
          <c:order val="4"/>
          <c:tx>
            <c:strRef>
              <c:f>'#29'!$S$267</c:f>
              <c:strCache>
                <c:ptCount val="1"/>
                <c:pt idx="0">
                  <c:v>90+</c:v>
                </c:pt>
              </c:strCache>
            </c:strRef>
          </c:tx>
          <c:spPr>
            <a:ln w="9525" cap="rnd">
              <a:solidFill>
                <a:schemeClr val="accent5"/>
              </a:solidFill>
              <a:round/>
            </a:ln>
            <a:effectLst>
              <a:outerShdw blurRad="57150" dist="19050" dir="5400000" algn="ctr" rotWithShape="0">
                <a:srgbClr val="000000">
                  <a:alpha val="63000"/>
                </a:srgbClr>
              </a:outerShdw>
            </a:effectLst>
          </c:spPr>
          <c:marker>
            <c:symbol val="none"/>
          </c:marker>
          <c:yVal>
            <c:numRef>
              <c:f>'#29'!$S$268:$S$271</c:f>
            </c:numRef>
          </c:yVal>
          <c:smooth val="1"/>
        </c:ser>
        <c:dLbls>
          <c:showLegendKey val="0"/>
          <c:showVal val="0"/>
          <c:showCatName val="0"/>
          <c:showSerName val="0"/>
          <c:showPercent val="0"/>
          <c:showBubbleSize val="0"/>
        </c:dLbls>
        <c:axId val="410262448"/>
        <c:axId val="410264016"/>
      </c:scatterChart>
      <c:valAx>
        <c:axId val="410265584"/>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0263624"/>
        <c:crosses val="autoZero"/>
        <c:crossBetween val="midCat"/>
        <c:majorUnit val="1"/>
      </c:valAx>
      <c:valAx>
        <c:axId val="410263624"/>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0265584"/>
        <c:crosses val="autoZero"/>
        <c:crossBetween val="midCat"/>
      </c:valAx>
      <c:valAx>
        <c:axId val="410264016"/>
        <c:scaling>
          <c:orientation val="minMax"/>
        </c:scaling>
        <c:delete val="1"/>
        <c:axPos val="r"/>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Number of lifts</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crossAx val="410262448"/>
        <c:crosses val="max"/>
        <c:crossBetween val="midCat"/>
      </c:valAx>
      <c:valAx>
        <c:axId val="410262448"/>
        <c:scaling>
          <c:orientation val="minMax"/>
        </c:scaling>
        <c:delete val="1"/>
        <c:axPos val="b"/>
        <c:numFmt formatCode="0" sourceLinked="1"/>
        <c:majorTickMark val="none"/>
        <c:minorTickMark val="none"/>
        <c:tickLblPos val="nextTo"/>
        <c:crossAx val="410264016"/>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da-DK"/>
              <a:t>#Intensity,</a:t>
            </a:r>
            <a:r>
              <a:rPr lang="da-DK" baseline="0"/>
              <a:t> Deadlift</a:t>
            </a:r>
            <a:endParaRPr lang="da-DK"/>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da-DK"/>
        </a:p>
      </c:txPr>
    </c:title>
    <c:autoTitleDeleted val="0"/>
    <c:plotArea>
      <c:layout>
        <c:manualLayout>
          <c:layoutTarget val="inner"/>
          <c:xMode val="edge"/>
          <c:yMode val="edge"/>
          <c:x val="0.13476159230096238"/>
          <c:y val="6.9444444444444448E-2"/>
          <c:w val="0.57265419947506557"/>
          <c:h val="0.74915135608048999"/>
        </c:manualLayout>
      </c:layout>
      <c:scatterChart>
        <c:scatterStyle val="smoothMarker"/>
        <c:varyColors val="0"/>
        <c:ser>
          <c:idx val="1"/>
          <c:order val="1"/>
          <c:tx>
            <c:strRef>
              <c:f>'#29'!$V$267</c:f>
              <c:strCache>
                <c:ptCount val="1"/>
                <c:pt idx="0">
                  <c:v>60-69</c:v>
                </c:pt>
              </c:strCache>
            </c:strRef>
          </c:tx>
          <c:spPr>
            <a:ln w="9525" cap="rnd">
              <a:solidFill>
                <a:schemeClr val="accent2"/>
              </a:solidFill>
              <a:round/>
            </a:ln>
            <a:effectLst>
              <a:outerShdw blurRad="57150" dist="19050" dir="5400000" algn="ctr" rotWithShape="0">
                <a:srgbClr val="000000">
                  <a:alpha val="63000"/>
                </a:srgbClr>
              </a:outerShdw>
            </a:effectLst>
          </c:spPr>
          <c:marker>
            <c:symbol val="none"/>
          </c:marker>
          <c:yVal>
            <c:numRef>
              <c:f>'#29'!$V$268:$V$271</c:f>
            </c:numRef>
          </c:yVal>
          <c:smooth val="1"/>
        </c:ser>
        <c:dLbls>
          <c:showLegendKey val="0"/>
          <c:showVal val="0"/>
          <c:showCatName val="0"/>
          <c:showSerName val="0"/>
          <c:showPercent val="0"/>
          <c:showBubbleSize val="0"/>
        </c:dLbls>
        <c:axId val="410264800"/>
        <c:axId val="410265192"/>
      </c:scatterChart>
      <c:scatterChart>
        <c:scatterStyle val="smoothMarker"/>
        <c:varyColors val="0"/>
        <c:ser>
          <c:idx val="0"/>
          <c:order val="0"/>
          <c:tx>
            <c:strRef>
              <c:f>'#29'!$U$267</c:f>
              <c:strCache>
                <c:ptCount val="1"/>
                <c:pt idx="0">
                  <c:v>50-59</c:v>
                </c:pt>
              </c:strCache>
            </c:strRef>
          </c:tx>
          <c:spPr>
            <a:ln w="9525" cap="rnd">
              <a:solidFill>
                <a:schemeClr val="accent1"/>
              </a:solidFill>
              <a:round/>
            </a:ln>
            <a:effectLst>
              <a:outerShdw blurRad="57150" dist="19050" dir="5400000" algn="ctr" rotWithShape="0">
                <a:srgbClr val="000000">
                  <a:alpha val="63000"/>
                </a:srgbClr>
              </a:outerShdw>
            </a:effectLst>
          </c:spPr>
          <c:marker>
            <c:symbol val="none"/>
          </c:marker>
          <c:yVal>
            <c:numRef>
              <c:f>'#29'!$U$268:$U$271</c:f>
            </c:numRef>
          </c:yVal>
          <c:smooth val="1"/>
        </c:ser>
        <c:ser>
          <c:idx val="2"/>
          <c:order val="2"/>
          <c:tx>
            <c:strRef>
              <c:f>'#29'!$W$267</c:f>
              <c:strCache>
                <c:ptCount val="1"/>
                <c:pt idx="0">
                  <c:v>70-79</c:v>
                </c:pt>
              </c:strCache>
            </c:strRef>
          </c:tx>
          <c:spPr>
            <a:ln w="9525" cap="rnd">
              <a:solidFill>
                <a:schemeClr val="accent3"/>
              </a:solidFill>
              <a:round/>
            </a:ln>
            <a:effectLst>
              <a:outerShdw blurRad="57150" dist="19050" dir="5400000" algn="ctr" rotWithShape="0">
                <a:srgbClr val="000000">
                  <a:alpha val="63000"/>
                </a:srgbClr>
              </a:outerShdw>
            </a:effectLst>
          </c:spPr>
          <c:marker>
            <c:symbol val="none"/>
          </c:marker>
          <c:yVal>
            <c:numRef>
              <c:f>'#29'!$W$268:$W$271</c:f>
            </c:numRef>
          </c:yVal>
          <c:smooth val="1"/>
        </c:ser>
        <c:ser>
          <c:idx val="3"/>
          <c:order val="3"/>
          <c:tx>
            <c:strRef>
              <c:f>'#29'!$X$267</c:f>
              <c:strCache>
                <c:ptCount val="1"/>
                <c:pt idx="0">
                  <c:v>80-89</c:v>
                </c:pt>
              </c:strCache>
            </c:strRef>
          </c:tx>
          <c:spPr>
            <a:ln w="9525" cap="rnd">
              <a:solidFill>
                <a:schemeClr val="accent4"/>
              </a:solidFill>
              <a:round/>
            </a:ln>
            <a:effectLst>
              <a:outerShdw blurRad="57150" dist="19050" dir="5400000" algn="ctr" rotWithShape="0">
                <a:srgbClr val="000000">
                  <a:alpha val="63000"/>
                </a:srgbClr>
              </a:outerShdw>
            </a:effectLst>
          </c:spPr>
          <c:marker>
            <c:symbol val="none"/>
          </c:marker>
          <c:yVal>
            <c:numRef>
              <c:f>'#29'!$X$268:$X$271</c:f>
            </c:numRef>
          </c:yVal>
          <c:smooth val="1"/>
        </c:ser>
        <c:ser>
          <c:idx val="4"/>
          <c:order val="4"/>
          <c:tx>
            <c:strRef>
              <c:f>'#29'!$Y$267</c:f>
              <c:strCache>
                <c:ptCount val="1"/>
                <c:pt idx="0">
                  <c:v>90+</c:v>
                </c:pt>
              </c:strCache>
            </c:strRef>
          </c:tx>
          <c:spPr>
            <a:ln w="9525" cap="rnd">
              <a:solidFill>
                <a:schemeClr val="accent5"/>
              </a:solidFill>
              <a:round/>
            </a:ln>
            <a:effectLst>
              <a:outerShdw blurRad="57150" dist="19050" dir="5400000" algn="ctr" rotWithShape="0">
                <a:srgbClr val="000000">
                  <a:alpha val="63000"/>
                </a:srgbClr>
              </a:outerShdw>
            </a:effectLst>
          </c:spPr>
          <c:marker>
            <c:symbol val="none"/>
          </c:marker>
          <c:yVal>
            <c:numRef>
              <c:f>'#29'!$Y$268:$Y$271</c:f>
            </c:numRef>
          </c:yVal>
          <c:smooth val="1"/>
        </c:ser>
        <c:dLbls>
          <c:showLegendKey val="0"/>
          <c:showVal val="0"/>
          <c:showCatName val="0"/>
          <c:showSerName val="0"/>
          <c:showPercent val="0"/>
          <c:showBubbleSize val="0"/>
        </c:dLbls>
        <c:axId val="411473472"/>
        <c:axId val="410262840"/>
      </c:scatterChart>
      <c:valAx>
        <c:axId val="410264800"/>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0265192"/>
        <c:crosses val="autoZero"/>
        <c:crossBetween val="midCat"/>
        <c:majorUnit val="1"/>
      </c:valAx>
      <c:valAx>
        <c:axId val="410265192"/>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0264800"/>
        <c:crosses val="autoZero"/>
        <c:crossBetween val="midCat"/>
      </c:valAx>
      <c:valAx>
        <c:axId val="410262840"/>
        <c:scaling>
          <c:orientation val="minMax"/>
        </c:scaling>
        <c:delete val="1"/>
        <c:axPos val="r"/>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Number of lifts</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crossAx val="411473472"/>
        <c:crosses val="max"/>
        <c:crossBetween val="midCat"/>
      </c:valAx>
      <c:valAx>
        <c:axId val="411473472"/>
        <c:scaling>
          <c:orientation val="minMax"/>
        </c:scaling>
        <c:delete val="1"/>
        <c:axPos val="b"/>
        <c:numFmt formatCode="0" sourceLinked="1"/>
        <c:majorTickMark val="none"/>
        <c:minorTickMark val="none"/>
        <c:tickLblPos val="nextTo"/>
        <c:crossAx val="41026284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76159230096238"/>
          <c:y val="6.9444444444444448E-2"/>
          <c:w val="0.57265419947506557"/>
          <c:h val="0.74915135608048999"/>
        </c:manualLayout>
      </c:layout>
      <c:scatterChart>
        <c:scatterStyle val="smoothMarker"/>
        <c:varyColors val="0"/>
        <c:ser>
          <c:idx val="3"/>
          <c:order val="0"/>
          <c:tx>
            <c:strRef>
              <c:f>'#29'!$L$259</c:f>
              <c:strCache>
                <c:ptCount val="1"/>
                <c:pt idx="0">
                  <c:v>NL</c:v>
                </c:pt>
              </c:strCache>
            </c:strRef>
          </c:tx>
          <c:spPr>
            <a:ln w="9525" cap="rnd">
              <a:solidFill>
                <a:schemeClr val="accent4"/>
              </a:solidFill>
              <a:round/>
            </a:ln>
            <a:effectLst>
              <a:outerShdw blurRad="57150" dist="19050" dir="5400000" algn="ctr" rotWithShape="0">
                <a:srgbClr val="000000">
                  <a:alpha val="63000"/>
                </a:srgbClr>
              </a:outerShdw>
            </a:effectLst>
          </c:spPr>
          <c:marker>
            <c:symbol val="none"/>
          </c:marker>
          <c:xVal>
            <c:numRef>
              <c:f>'#29'!$H$260:$H$263</c:f>
            </c:numRef>
          </c:xVal>
          <c:yVal>
            <c:numRef>
              <c:f>'#29'!$L$260:$L$263</c:f>
            </c:numRef>
          </c:yVal>
          <c:smooth val="1"/>
        </c:ser>
        <c:dLbls>
          <c:showLegendKey val="0"/>
          <c:showVal val="0"/>
          <c:showCatName val="0"/>
          <c:showSerName val="0"/>
          <c:showPercent val="0"/>
          <c:showBubbleSize val="0"/>
        </c:dLbls>
        <c:axId val="411474256"/>
        <c:axId val="411472688"/>
      </c:scatterChart>
      <c:scatterChart>
        <c:scatterStyle val="smoothMarker"/>
        <c:varyColors val="0"/>
        <c:ser>
          <c:idx val="4"/>
          <c:order val="1"/>
          <c:tx>
            <c:strRef>
              <c:f>'#29'!$Q$259</c:f>
              <c:strCache>
                <c:ptCount val="1"/>
                <c:pt idx="0">
                  <c:v>Avg. Weight</c:v>
                </c:pt>
              </c:strCache>
            </c:strRef>
          </c:tx>
          <c:spPr>
            <a:ln w="9525" cap="rnd">
              <a:solidFill>
                <a:schemeClr val="accent5"/>
              </a:solidFill>
              <a:round/>
            </a:ln>
            <a:effectLst>
              <a:outerShdw blurRad="57150" dist="19050" dir="5400000" algn="ctr" rotWithShape="0">
                <a:srgbClr val="000000">
                  <a:alpha val="63000"/>
                </a:srgbClr>
              </a:outerShdw>
            </a:effectLst>
          </c:spPr>
          <c:marker>
            <c:symbol val="none"/>
          </c:marker>
          <c:xVal>
            <c:numRef>
              <c:f>'#29'!$H$260:$H$263</c:f>
            </c:numRef>
          </c:xVal>
          <c:yVal>
            <c:numRef>
              <c:f>'#29'!$Q$260:$Q$263</c:f>
            </c:numRef>
          </c:yVal>
          <c:smooth val="1"/>
        </c:ser>
        <c:dLbls>
          <c:showLegendKey val="0"/>
          <c:showVal val="0"/>
          <c:showCatName val="0"/>
          <c:showSerName val="0"/>
          <c:showPercent val="0"/>
          <c:showBubbleSize val="0"/>
        </c:dLbls>
        <c:axId val="411474648"/>
        <c:axId val="411473864"/>
      </c:scatterChart>
      <c:valAx>
        <c:axId val="411474256"/>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1472688"/>
        <c:crosses val="autoZero"/>
        <c:crossBetween val="midCat"/>
        <c:majorUnit val="1"/>
      </c:valAx>
      <c:valAx>
        <c:axId val="411472688"/>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Number</a:t>
                </a:r>
                <a:r>
                  <a:rPr lang="en-US" baseline="0"/>
                  <a:t> of lifts</a:t>
                </a:r>
                <a:endParaRPr lang="en-US"/>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1474256"/>
        <c:crosses val="autoZero"/>
        <c:crossBetween val="midCat"/>
      </c:valAx>
      <c:valAx>
        <c:axId val="411473864"/>
        <c:scaling>
          <c:orientation val="minMax"/>
        </c:scaling>
        <c:delete val="0"/>
        <c:axPos val="r"/>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da-DK"/>
                  <a:t>Avg.</a:t>
                </a:r>
                <a:r>
                  <a:rPr lang="da-DK" baseline="0"/>
                  <a:t> Weight</a:t>
                </a:r>
                <a:endParaRPr lang="da-DK"/>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out"/>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1474648"/>
        <c:crosses val="max"/>
        <c:crossBetween val="midCat"/>
      </c:valAx>
      <c:valAx>
        <c:axId val="411474648"/>
        <c:scaling>
          <c:orientation val="minMax"/>
        </c:scaling>
        <c:delete val="1"/>
        <c:axPos val="b"/>
        <c:numFmt formatCode="0" sourceLinked="1"/>
        <c:majorTickMark val="out"/>
        <c:minorTickMark val="none"/>
        <c:tickLblPos val="nextTo"/>
        <c:crossAx val="411473864"/>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66238641763559"/>
          <c:y val="5.1624797721112808E-2"/>
          <c:w val="0.69690782173278354"/>
          <c:h val="0.85962286843942459"/>
        </c:manualLayout>
      </c:layout>
      <c:barChart>
        <c:barDir val="col"/>
        <c:grouping val="stacked"/>
        <c:varyColors val="0"/>
        <c:ser>
          <c:idx val="0"/>
          <c:order val="0"/>
          <c:tx>
            <c:strRef>
              <c:f>'#29'!$I$301</c:f>
              <c:strCache>
                <c:ptCount val="1"/>
                <c:pt idx="0">
                  <c:v>50-59</c:v>
                </c:pt>
              </c:strCache>
            </c:strRef>
          </c:tx>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'#29'!$I$302:$I$305</c:f>
            </c:numRef>
          </c:val>
        </c:ser>
        <c:ser>
          <c:idx val="1"/>
          <c:order val="1"/>
          <c:tx>
            <c:strRef>
              <c:f>'#29'!$J$301</c:f>
              <c:strCache>
                <c:ptCount val="1"/>
                <c:pt idx="0">
                  <c:v>60-69</c:v>
                </c:pt>
              </c:strCache>
            </c:strRef>
          </c:tx>
          <c:spPr>
            <a:solidFill>
              <a:schemeClr val="accent2">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'#29'!$J$302:$J$305</c:f>
            </c:numRef>
          </c:val>
        </c:ser>
        <c:ser>
          <c:idx val="2"/>
          <c:order val="2"/>
          <c:tx>
            <c:strRef>
              <c:f>'#29'!$K$301</c:f>
              <c:strCache>
                <c:ptCount val="1"/>
                <c:pt idx="0">
                  <c:v>70-79</c:v>
                </c:pt>
              </c:strCache>
            </c:strRef>
          </c:tx>
          <c:spPr>
            <a:solidFill>
              <a:schemeClr val="accent3">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'#29'!$K$302:$K$305</c:f>
            </c:numRef>
          </c:val>
        </c:ser>
        <c:ser>
          <c:idx val="3"/>
          <c:order val="3"/>
          <c:tx>
            <c:strRef>
              <c:f>'#29'!$L$301</c:f>
              <c:strCache>
                <c:ptCount val="1"/>
                <c:pt idx="0">
                  <c:v>80-89</c:v>
                </c:pt>
              </c:strCache>
            </c:strRef>
          </c:tx>
          <c:spPr>
            <a:solidFill>
              <a:schemeClr val="accent4">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'#29'!$L$302:$L$305</c:f>
            </c:numRef>
          </c:val>
        </c:ser>
        <c:ser>
          <c:idx val="4"/>
          <c:order val="4"/>
          <c:tx>
            <c:strRef>
              <c:f>'#29'!$M$301</c:f>
              <c:strCache>
                <c:ptCount val="1"/>
                <c:pt idx="0">
                  <c:v>90+</c:v>
                </c:pt>
              </c:strCache>
            </c:strRef>
          </c:tx>
          <c:spPr>
            <a:solidFill>
              <a:schemeClr val="accent5">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'#29'!$M$302:$M$305</c:f>
            </c:numRef>
          </c:val>
        </c:ser>
        <c:dLbls>
          <c:dLblPos val="ctr"/>
          <c:showLegendKey val="0"/>
          <c:showVal val="1"/>
          <c:showCatName val="0"/>
          <c:showSerName val="0"/>
          <c:showPercent val="0"/>
          <c:showBubbleSize val="0"/>
        </c:dLbls>
        <c:gapWidth val="50"/>
        <c:overlap val="100"/>
        <c:axId val="411475040"/>
        <c:axId val="411475432"/>
      </c:barChart>
      <c:catAx>
        <c:axId val="411475040"/>
        <c:scaling>
          <c:orientation val="minMax"/>
        </c:scaling>
        <c:delete val="0"/>
        <c:axPos val="b"/>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11475432"/>
        <c:crosses val="autoZero"/>
        <c:auto val="1"/>
        <c:lblAlgn val="ctr"/>
        <c:lblOffset val="100"/>
        <c:noMultiLvlLbl val="0"/>
      </c:catAx>
      <c:valAx>
        <c:axId val="411475432"/>
        <c:scaling>
          <c:orientation val="minMax"/>
          <c:max val="1"/>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114750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66238641763559"/>
          <c:y val="5.1624797721112808E-2"/>
          <c:w val="0.69690782173278354"/>
          <c:h val="0.85962286843942459"/>
        </c:manualLayout>
      </c:layout>
      <c:barChart>
        <c:barDir val="col"/>
        <c:grouping val="stacked"/>
        <c:varyColors val="0"/>
        <c:ser>
          <c:idx val="0"/>
          <c:order val="0"/>
          <c:tx>
            <c:strRef>
              <c:f>'#29'!$O$301</c:f>
              <c:strCache>
                <c:ptCount val="1"/>
                <c:pt idx="0">
                  <c:v>50-59</c:v>
                </c:pt>
              </c:strCache>
            </c:strRef>
          </c:tx>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'#29'!$O$302:$O$305</c:f>
            </c:numRef>
          </c:val>
        </c:ser>
        <c:ser>
          <c:idx val="1"/>
          <c:order val="1"/>
          <c:tx>
            <c:strRef>
              <c:f>'#29'!$P$301</c:f>
              <c:strCache>
                <c:ptCount val="1"/>
                <c:pt idx="0">
                  <c:v>60-69</c:v>
                </c:pt>
              </c:strCache>
            </c:strRef>
          </c:tx>
          <c:spPr>
            <a:solidFill>
              <a:schemeClr val="accent2">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'#29'!$P$302:$P$305</c:f>
            </c:numRef>
          </c:val>
        </c:ser>
        <c:ser>
          <c:idx val="2"/>
          <c:order val="2"/>
          <c:tx>
            <c:strRef>
              <c:f>'#29'!$Q$301</c:f>
              <c:strCache>
                <c:ptCount val="1"/>
                <c:pt idx="0">
                  <c:v>70-79</c:v>
                </c:pt>
              </c:strCache>
            </c:strRef>
          </c:tx>
          <c:spPr>
            <a:solidFill>
              <a:schemeClr val="accent3">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'#29'!$Q$302:$Q$305</c:f>
            </c:numRef>
          </c:val>
        </c:ser>
        <c:ser>
          <c:idx val="3"/>
          <c:order val="3"/>
          <c:tx>
            <c:strRef>
              <c:f>'#29'!$R$301</c:f>
              <c:strCache>
                <c:ptCount val="1"/>
                <c:pt idx="0">
                  <c:v>80-89</c:v>
                </c:pt>
              </c:strCache>
            </c:strRef>
          </c:tx>
          <c:spPr>
            <a:solidFill>
              <a:schemeClr val="accent4">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'#29'!$R$302:$R$305</c:f>
            </c:numRef>
          </c:val>
        </c:ser>
        <c:ser>
          <c:idx val="4"/>
          <c:order val="4"/>
          <c:tx>
            <c:strRef>
              <c:f>'#29'!$S$301</c:f>
              <c:strCache>
                <c:ptCount val="1"/>
                <c:pt idx="0">
                  <c:v>90+</c:v>
                </c:pt>
              </c:strCache>
            </c:strRef>
          </c:tx>
          <c:spPr>
            <a:solidFill>
              <a:schemeClr val="accent5">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'#29'!$S$302:$S$305</c:f>
            </c:numRef>
          </c:val>
        </c:ser>
        <c:dLbls>
          <c:dLblPos val="ctr"/>
          <c:showLegendKey val="0"/>
          <c:showVal val="1"/>
          <c:showCatName val="0"/>
          <c:showSerName val="0"/>
          <c:showPercent val="0"/>
          <c:showBubbleSize val="0"/>
        </c:dLbls>
        <c:gapWidth val="50"/>
        <c:overlap val="100"/>
        <c:axId val="411469552"/>
        <c:axId val="411464064"/>
      </c:barChart>
      <c:catAx>
        <c:axId val="411469552"/>
        <c:scaling>
          <c:orientation val="minMax"/>
        </c:scaling>
        <c:delete val="0"/>
        <c:axPos val="b"/>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11464064"/>
        <c:crosses val="autoZero"/>
        <c:auto val="1"/>
        <c:lblAlgn val="ctr"/>
        <c:lblOffset val="100"/>
        <c:noMultiLvlLbl val="0"/>
      </c:catAx>
      <c:valAx>
        <c:axId val="411464064"/>
        <c:scaling>
          <c:orientation val="minMax"/>
          <c:max val="1"/>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1146955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66238641763559"/>
          <c:y val="5.1624797721112808E-2"/>
          <c:w val="0.69690782173278354"/>
          <c:h val="0.85962286843942459"/>
        </c:manualLayout>
      </c:layout>
      <c:barChart>
        <c:barDir val="col"/>
        <c:grouping val="stacked"/>
        <c:varyColors val="0"/>
        <c:ser>
          <c:idx val="0"/>
          <c:order val="0"/>
          <c:tx>
            <c:strRef>
              <c:f>'#29'!$U$301</c:f>
              <c:strCache>
                <c:ptCount val="1"/>
                <c:pt idx="0">
                  <c:v>50-59</c:v>
                </c:pt>
              </c:strCache>
            </c:strRef>
          </c:tx>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'#29'!$U$302:$U$305</c:f>
            </c:numRef>
          </c:val>
        </c:ser>
        <c:ser>
          <c:idx val="1"/>
          <c:order val="1"/>
          <c:tx>
            <c:strRef>
              <c:f>'#29'!$V$301</c:f>
              <c:strCache>
                <c:ptCount val="1"/>
                <c:pt idx="0">
                  <c:v>60-69</c:v>
                </c:pt>
              </c:strCache>
            </c:strRef>
          </c:tx>
          <c:spPr>
            <a:solidFill>
              <a:schemeClr val="accent2">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'#29'!$V$302:$V$305</c:f>
            </c:numRef>
          </c:val>
        </c:ser>
        <c:ser>
          <c:idx val="2"/>
          <c:order val="2"/>
          <c:tx>
            <c:strRef>
              <c:f>'#29'!$W$301</c:f>
              <c:strCache>
                <c:ptCount val="1"/>
                <c:pt idx="0">
                  <c:v>70-79</c:v>
                </c:pt>
              </c:strCache>
            </c:strRef>
          </c:tx>
          <c:spPr>
            <a:solidFill>
              <a:schemeClr val="accent3">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'#29'!$W$302:$W$305</c:f>
            </c:numRef>
          </c:val>
        </c:ser>
        <c:ser>
          <c:idx val="3"/>
          <c:order val="3"/>
          <c:tx>
            <c:strRef>
              <c:f>'#29'!$X$301</c:f>
              <c:strCache>
                <c:ptCount val="1"/>
                <c:pt idx="0">
                  <c:v>80-89</c:v>
                </c:pt>
              </c:strCache>
            </c:strRef>
          </c:tx>
          <c:spPr>
            <a:solidFill>
              <a:schemeClr val="accent4">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'#29'!$X$302:$X$305</c:f>
            </c:numRef>
          </c:val>
        </c:ser>
        <c:ser>
          <c:idx val="4"/>
          <c:order val="4"/>
          <c:tx>
            <c:strRef>
              <c:f>'#29'!$Y$301</c:f>
              <c:strCache>
                <c:ptCount val="1"/>
                <c:pt idx="0">
                  <c:v>90+</c:v>
                </c:pt>
              </c:strCache>
            </c:strRef>
          </c:tx>
          <c:spPr>
            <a:solidFill>
              <a:schemeClr val="accent5">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'#29'!$Y$302:$Y$305</c:f>
            </c:numRef>
          </c:val>
        </c:ser>
        <c:dLbls>
          <c:dLblPos val="ctr"/>
          <c:showLegendKey val="0"/>
          <c:showVal val="1"/>
          <c:showCatName val="0"/>
          <c:showSerName val="0"/>
          <c:showPercent val="0"/>
          <c:showBubbleSize val="0"/>
        </c:dLbls>
        <c:gapWidth val="50"/>
        <c:overlap val="100"/>
        <c:axId val="411460536"/>
        <c:axId val="411471904"/>
      </c:barChart>
      <c:catAx>
        <c:axId val="411460536"/>
        <c:scaling>
          <c:orientation val="minMax"/>
        </c:scaling>
        <c:delete val="0"/>
        <c:axPos val="b"/>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11471904"/>
        <c:crosses val="autoZero"/>
        <c:auto val="1"/>
        <c:lblAlgn val="ctr"/>
        <c:lblOffset val="100"/>
        <c:noMultiLvlLbl val="0"/>
      </c:catAx>
      <c:valAx>
        <c:axId val="411471904"/>
        <c:scaling>
          <c:orientation val="minMax"/>
          <c:max val="1"/>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1146053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76159230096238"/>
          <c:y val="0.19673065331094017"/>
          <c:w val="0.73885931822882545"/>
          <c:h val="0.62186551589023142"/>
        </c:manualLayout>
      </c:layout>
      <c:scatterChart>
        <c:scatterStyle val="smoothMarker"/>
        <c:varyColors val="0"/>
        <c:ser>
          <c:idx val="0"/>
          <c:order val="0"/>
          <c:tx>
            <c:strRef>
              <c:f>'#29'!$I$259</c:f>
              <c:strCache>
                <c:ptCount val="1"/>
                <c:pt idx="0">
                  <c:v>Squat</c:v>
                </c:pt>
              </c:strCache>
            </c:strRef>
          </c:tx>
          <c:spPr>
            <a:ln w="9525" cap="rnd">
              <a:solidFill>
                <a:schemeClr val="accent1"/>
              </a:solidFill>
              <a:round/>
            </a:ln>
            <a:effectLst>
              <a:outerShdw blurRad="57150" dist="19050" dir="5400000" algn="ctr" rotWithShape="0">
                <a:srgbClr val="000000">
                  <a:alpha val="63000"/>
                </a:srgbClr>
              </a:outerShdw>
            </a:effectLst>
          </c:spPr>
          <c:marker>
            <c:symbol val="none"/>
          </c:marker>
          <c:xVal>
            <c:numRef>
              <c:f>'#29'!$H$260:$H$263</c:f>
            </c:numRef>
          </c:xVal>
          <c:yVal>
            <c:numRef>
              <c:f>'#29'!$I$260:$I$263</c:f>
            </c:numRef>
          </c:yVal>
          <c:smooth val="1"/>
        </c:ser>
        <c:ser>
          <c:idx val="1"/>
          <c:order val="1"/>
          <c:tx>
            <c:strRef>
              <c:f>'#29'!$J$259</c:f>
              <c:strCache>
                <c:ptCount val="1"/>
                <c:pt idx="0">
                  <c:v>BenchPress</c:v>
                </c:pt>
              </c:strCache>
            </c:strRef>
          </c:tx>
          <c:spPr>
            <a:ln w="9525" cap="rnd">
              <a:solidFill>
                <a:schemeClr val="accent2"/>
              </a:solidFill>
              <a:round/>
            </a:ln>
            <a:effectLst>
              <a:outerShdw blurRad="57150" dist="19050" dir="5400000" algn="ctr" rotWithShape="0">
                <a:srgbClr val="000000">
                  <a:alpha val="63000"/>
                </a:srgbClr>
              </a:outerShdw>
            </a:effectLst>
          </c:spPr>
          <c:marker>
            <c:symbol val="none"/>
          </c:marker>
          <c:xVal>
            <c:numRef>
              <c:f>'#29'!$H$260:$H$263</c:f>
            </c:numRef>
          </c:xVal>
          <c:yVal>
            <c:numRef>
              <c:f>'#29'!$J$260:$J$263</c:f>
            </c:numRef>
          </c:yVal>
          <c:smooth val="1"/>
        </c:ser>
        <c:ser>
          <c:idx val="2"/>
          <c:order val="2"/>
          <c:tx>
            <c:strRef>
              <c:f>'#29'!$K$259</c:f>
              <c:strCache>
                <c:ptCount val="1"/>
                <c:pt idx="0">
                  <c:v>Deadlift</c:v>
                </c:pt>
              </c:strCache>
            </c:strRef>
          </c:tx>
          <c:spPr>
            <a:ln w="9525" cap="rnd">
              <a:solidFill>
                <a:schemeClr val="accent3"/>
              </a:solidFill>
              <a:round/>
            </a:ln>
            <a:effectLst>
              <a:outerShdw blurRad="57150" dist="19050" dir="5400000" algn="ctr" rotWithShape="0">
                <a:srgbClr val="000000">
                  <a:alpha val="63000"/>
                </a:srgbClr>
              </a:outerShdw>
            </a:effectLst>
          </c:spPr>
          <c:marker>
            <c:symbol val="none"/>
          </c:marker>
          <c:xVal>
            <c:numRef>
              <c:f>'#29'!$H$260:$H$263</c:f>
            </c:numRef>
          </c:xVal>
          <c:yVal>
            <c:numRef>
              <c:f>'#29'!$K$260:$K$263</c:f>
            </c:numRef>
          </c:yVal>
          <c:smooth val="1"/>
        </c:ser>
        <c:dLbls>
          <c:showLegendKey val="0"/>
          <c:showVal val="0"/>
          <c:showCatName val="0"/>
          <c:showSerName val="0"/>
          <c:showPercent val="0"/>
          <c:showBubbleSize val="0"/>
        </c:dLbls>
        <c:axId val="411461712"/>
        <c:axId val="411464456"/>
      </c:scatterChart>
      <c:valAx>
        <c:axId val="411461712"/>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1464456"/>
        <c:crosses val="autoZero"/>
        <c:crossBetween val="midCat"/>
        <c:majorUnit val="1"/>
      </c:valAx>
      <c:valAx>
        <c:axId val="411464456"/>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Number</a:t>
                </a:r>
                <a:r>
                  <a:rPr lang="en-US" baseline="0"/>
                  <a:t> of lifts</a:t>
                </a:r>
                <a:endParaRPr lang="en-US"/>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1461712"/>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979840298520626"/>
          <c:y val="0.19673065331094017"/>
          <c:w val="0.67382251667385984"/>
          <c:h val="0.62186551589023142"/>
        </c:manualLayout>
      </c:layout>
      <c:scatterChart>
        <c:scatterStyle val="smoothMarker"/>
        <c:varyColors val="0"/>
        <c:ser>
          <c:idx val="0"/>
          <c:order val="0"/>
          <c:tx>
            <c:strRef>
              <c:f>'#29'!$M$259</c:f>
              <c:strCache>
                <c:ptCount val="1"/>
                <c:pt idx="0">
                  <c:v>Squat</c:v>
                </c:pt>
              </c:strCache>
            </c:strRef>
          </c:tx>
          <c:spPr>
            <a:ln w="9525" cap="rnd">
              <a:solidFill>
                <a:schemeClr val="accent1"/>
              </a:solidFill>
              <a:round/>
            </a:ln>
            <a:effectLst>
              <a:outerShdw blurRad="57150" dist="19050" dir="5400000" algn="ctr" rotWithShape="0">
                <a:srgbClr val="000000">
                  <a:alpha val="63000"/>
                </a:srgbClr>
              </a:outerShdw>
            </a:effectLst>
          </c:spPr>
          <c:marker>
            <c:symbol val="none"/>
          </c:marker>
          <c:xVal>
            <c:numRef>
              <c:f>'#29'!$H$260:$H$263</c:f>
            </c:numRef>
          </c:xVal>
          <c:yVal>
            <c:numRef>
              <c:f>'#29'!$M$260:$M$263</c:f>
            </c:numRef>
          </c:yVal>
          <c:smooth val="1"/>
        </c:ser>
        <c:ser>
          <c:idx val="1"/>
          <c:order val="1"/>
          <c:tx>
            <c:strRef>
              <c:f>'#29'!$N$259</c:f>
              <c:strCache>
                <c:ptCount val="1"/>
                <c:pt idx="0">
                  <c:v>BenchPress</c:v>
                </c:pt>
              </c:strCache>
            </c:strRef>
          </c:tx>
          <c:spPr>
            <a:ln w="9525" cap="rnd">
              <a:solidFill>
                <a:schemeClr val="accent2"/>
              </a:solidFill>
              <a:round/>
            </a:ln>
            <a:effectLst>
              <a:outerShdw blurRad="57150" dist="19050" dir="5400000" algn="ctr" rotWithShape="0">
                <a:srgbClr val="000000">
                  <a:alpha val="63000"/>
                </a:srgbClr>
              </a:outerShdw>
            </a:effectLst>
          </c:spPr>
          <c:marker>
            <c:symbol val="none"/>
          </c:marker>
          <c:xVal>
            <c:numRef>
              <c:f>'#29'!$H$260:$H$263</c:f>
            </c:numRef>
          </c:xVal>
          <c:yVal>
            <c:numRef>
              <c:f>'#29'!$N$260:$N$263</c:f>
            </c:numRef>
          </c:yVal>
          <c:smooth val="1"/>
        </c:ser>
        <c:ser>
          <c:idx val="2"/>
          <c:order val="2"/>
          <c:tx>
            <c:strRef>
              <c:f>'#29'!$O$259</c:f>
              <c:strCache>
                <c:ptCount val="1"/>
                <c:pt idx="0">
                  <c:v>Deadlift</c:v>
                </c:pt>
              </c:strCache>
            </c:strRef>
          </c:tx>
          <c:spPr>
            <a:ln w="9525" cap="rnd">
              <a:solidFill>
                <a:schemeClr val="accent3"/>
              </a:solidFill>
              <a:round/>
            </a:ln>
            <a:effectLst>
              <a:outerShdw blurRad="57150" dist="19050" dir="5400000" algn="ctr" rotWithShape="0">
                <a:srgbClr val="000000">
                  <a:alpha val="63000"/>
                </a:srgbClr>
              </a:outerShdw>
            </a:effectLst>
          </c:spPr>
          <c:marker>
            <c:symbol val="none"/>
          </c:marker>
          <c:xVal>
            <c:numRef>
              <c:f>'#29'!$H$260:$H$263</c:f>
            </c:numRef>
          </c:xVal>
          <c:yVal>
            <c:numRef>
              <c:f>'#29'!$O$260:$O$263</c:f>
            </c:numRef>
          </c:yVal>
          <c:smooth val="1"/>
        </c:ser>
        <c:dLbls>
          <c:showLegendKey val="0"/>
          <c:showVal val="0"/>
          <c:showCatName val="0"/>
          <c:showSerName val="0"/>
          <c:showPercent val="0"/>
          <c:showBubbleSize val="0"/>
        </c:dLbls>
        <c:axId val="411466024"/>
        <c:axId val="411469160"/>
      </c:scatterChart>
      <c:valAx>
        <c:axId val="411466024"/>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1469160"/>
        <c:crosses val="autoZero"/>
        <c:crossBetween val="midCat"/>
        <c:majorUnit val="1"/>
      </c:valAx>
      <c:valAx>
        <c:axId val="411469160"/>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Poundage</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1466024"/>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da-DK"/>
              <a:t>#intensity</a:t>
            </a:r>
            <a:r>
              <a:rPr lang="da-DK" baseline="0"/>
              <a:t>, Squat</a:t>
            </a:r>
          </a:p>
        </c:rich>
      </c:tx>
      <c:layout>
        <c:manualLayout>
          <c:xMode val="edge"/>
          <c:yMode val="edge"/>
          <c:x val="0.25664036040966748"/>
          <c:y val="0"/>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da-DK"/>
        </a:p>
      </c:txPr>
    </c:title>
    <c:autoTitleDeleted val="0"/>
    <c:plotArea>
      <c:layout>
        <c:manualLayout>
          <c:layoutTarget val="inner"/>
          <c:xMode val="edge"/>
          <c:yMode val="edge"/>
          <c:x val="0.13476159230096238"/>
          <c:y val="6.9444444444444448E-2"/>
          <c:w val="0.57265419947506557"/>
          <c:h val="0.74915135608048999"/>
        </c:manualLayout>
      </c:layout>
      <c:scatterChart>
        <c:scatterStyle val="smoothMarker"/>
        <c:varyColors val="0"/>
        <c:ser>
          <c:idx val="1"/>
          <c:order val="1"/>
          <c:tx>
            <c:strRef>
              <c:f>'#32'!$J$206</c:f>
              <c:strCache>
                <c:ptCount val="1"/>
                <c:pt idx="0">
                  <c:v>60-69</c:v>
                </c:pt>
              </c:strCache>
            </c:strRef>
          </c:tx>
          <c:spPr>
            <a:ln w="9525" cap="rnd">
              <a:solidFill>
                <a:schemeClr val="accent2"/>
              </a:solidFill>
              <a:round/>
            </a:ln>
            <a:effectLst>
              <a:outerShdw blurRad="57150" dist="19050" dir="5400000" algn="ctr" rotWithShape="0">
                <a:srgbClr val="000000">
                  <a:alpha val="63000"/>
                </a:srgbClr>
              </a:outerShdw>
            </a:effectLst>
          </c:spPr>
          <c:marker>
            <c:symbol val="none"/>
          </c:marker>
          <c:yVal>
            <c:numRef>
              <c:f>'#32'!$J$207:$J$210</c:f>
            </c:numRef>
          </c:yVal>
          <c:smooth val="1"/>
        </c:ser>
        <c:dLbls>
          <c:showLegendKey val="0"/>
          <c:showVal val="0"/>
          <c:showCatName val="0"/>
          <c:showSerName val="0"/>
          <c:showPercent val="0"/>
          <c:showBubbleSize val="0"/>
        </c:dLbls>
        <c:axId val="411461320"/>
        <c:axId val="411467200"/>
      </c:scatterChart>
      <c:scatterChart>
        <c:scatterStyle val="smoothMarker"/>
        <c:varyColors val="0"/>
        <c:ser>
          <c:idx val="0"/>
          <c:order val="0"/>
          <c:tx>
            <c:strRef>
              <c:f>'#32'!$I$206</c:f>
              <c:strCache>
                <c:ptCount val="1"/>
                <c:pt idx="0">
                  <c:v>50-59</c:v>
                </c:pt>
              </c:strCache>
            </c:strRef>
          </c:tx>
          <c:spPr>
            <a:ln w="9525" cap="rnd">
              <a:solidFill>
                <a:schemeClr val="accent1"/>
              </a:solidFill>
              <a:round/>
            </a:ln>
            <a:effectLst>
              <a:outerShdw blurRad="57150" dist="19050" dir="5400000" algn="ctr" rotWithShape="0">
                <a:srgbClr val="000000">
                  <a:alpha val="63000"/>
                </a:srgbClr>
              </a:outerShdw>
            </a:effectLst>
          </c:spPr>
          <c:marker>
            <c:symbol val="none"/>
          </c:marker>
          <c:yVal>
            <c:numRef>
              <c:f>'#32'!$I$207:$I$210</c:f>
            </c:numRef>
          </c:yVal>
          <c:smooth val="1"/>
        </c:ser>
        <c:ser>
          <c:idx val="2"/>
          <c:order val="2"/>
          <c:tx>
            <c:strRef>
              <c:f>'#32'!$K$206</c:f>
              <c:strCache>
                <c:ptCount val="1"/>
                <c:pt idx="0">
                  <c:v>70-79</c:v>
                </c:pt>
              </c:strCache>
            </c:strRef>
          </c:tx>
          <c:spPr>
            <a:ln w="9525" cap="rnd">
              <a:solidFill>
                <a:schemeClr val="accent3"/>
              </a:solidFill>
              <a:round/>
            </a:ln>
            <a:effectLst>
              <a:outerShdw blurRad="57150" dist="19050" dir="5400000" algn="ctr" rotWithShape="0">
                <a:srgbClr val="000000">
                  <a:alpha val="63000"/>
                </a:srgbClr>
              </a:outerShdw>
            </a:effectLst>
          </c:spPr>
          <c:marker>
            <c:symbol val="none"/>
          </c:marker>
          <c:yVal>
            <c:numRef>
              <c:f>'#32'!$K$207:$K$210</c:f>
            </c:numRef>
          </c:yVal>
          <c:smooth val="1"/>
        </c:ser>
        <c:ser>
          <c:idx val="3"/>
          <c:order val="3"/>
          <c:tx>
            <c:strRef>
              <c:f>'#32'!$L$206</c:f>
              <c:strCache>
                <c:ptCount val="1"/>
                <c:pt idx="0">
                  <c:v>80-89</c:v>
                </c:pt>
              </c:strCache>
            </c:strRef>
          </c:tx>
          <c:spPr>
            <a:ln w="9525" cap="rnd">
              <a:solidFill>
                <a:schemeClr val="accent4"/>
              </a:solidFill>
              <a:round/>
            </a:ln>
            <a:effectLst>
              <a:outerShdw blurRad="57150" dist="19050" dir="5400000" algn="ctr" rotWithShape="0">
                <a:srgbClr val="000000">
                  <a:alpha val="63000"/>
                </a:srgbClr>
              </a:outerShdw>
            </a:effectLst>
          </c:spPr>
          <c:marker>
            <c:symbol val="none"/>
          </c:marker>
          <c:yVal>
            <c:numRef>
              <c:f>'#32'!$L$207:$L$210</c:f>
            </c:numRef>
          </c:yVal>
          <c:smooth val="1"/>
        </c:ser>
        <c:ser>
          <c:idx val="4"/>
          <c:order val="4"/>
          <c:tx>
            <c:strRef>
              <c:f>'#32'!$M$206</c:f>
              <c:strCache>
                <c:ptCount val="1"/>
                <c:pt idx="0">
                  <c:v>90+</c:v>
                </c:pt>
              </c:strCache>
            </c:strRef>
          </c:tx>
          <c:spPr>
            <a:ln w="9525" cap="rnd">
              <a:solidFill>
                <a:schemeClr val="accent5"/>
              </a:solidFill>
              <a:round/>
            </a:ln>
            <a:effectLst>
              <a:outerShdw blurRad="57150" dist="19050" dir="5400000" algn="ctr" rotWithShape="0">
                <a:srgbClr val="000000">
                  <a:alpha val="63000"/>
                </a:srgbClr>
              </a:outerShdw>
            </a:effectLst>
          </c:spPr>
          <c:marker>
            <c:symbol val="none"/>
          </c:marker>
          <c:yVal>
            <c:numRef>
              <c:f>'#32'!$M$207:$M$210</c:f>
            </c:numRef>
          </c:yVal>
          <c:smooth val="1"/>
        </c:ser>
        <c:dLbls>
          <c:showLegendKey val="0"/>
          <c:showVal val="0"/>
          <c:showCatName val="0"/>
          <c:showSerName val="0"/>
          <c:showPercent val="0"/>
          <c:showBubbleSize val="0"/>
        </c:dLbls>
        <c:axId val="411463672"/>
        <c:axId val="411470336"/>
      </c:scatterChart>
      <c:valAx>
        <c:axId val="411461320"/>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1467200"/>
        <c:crosses val="autoZero"/>
        <c:crossBetween val="midCat"/>
        <c:majorUnit val="1"/>
      </c:valAx>
      <c:valAx>
        <c:axId val="411467200"/>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1461320"/>
        <c:crosses val="autoZero"/>
        <c:crossBetween val="midCat"/>
      </c:valAx>
      <c:valAx>
        <c:axId val="411470336"/>
        <c:scaling>
          <c:orientation val="minMax"/>
        </c:scaling>
        <c:delete val="1"/>
        <c:axPos val="r"/>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Number of lifts</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crossAx val="411463672"/>
        <c:crosses val="max"/>
        <c:crossBetween val="midCat"/>
      </c:valAx>
      <c:valAx>
        <c:axId val="411463672"/>
        <c:scaling>
          <c:orientation val="minMax"/>
        </c:scaling>
        <c:delete val="1"/>
        <c:axPos val="b"/>
        <c:numFmt formatCode="0" sourceLinked="1"/>
        <c:majorTickMark val="none"/>
        <c:minorTickMark val="none"/>
        <c:tickLblPos val="nextTo"/>
        <c:crossAx val="411470336"/>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da-DK"/>
              <a:t>#Intensity,</a:t>
            </a:r>
            <a:r>
              <a:rPr lang="da-DK" baseline="0"/>
              <a:t> BenchPress</a:t>
            </a:r>
            <a:endParaRPr lang="da-DK"/>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da-DK"/>
        </a:p>
      </c:txPr>
    </c:title>
    <c:autoTitleDeleted val="0"/>
    <c:plotArea>
      <c:layout>
        <c:manualLayout>
          <c:layoutTarget val="inner"/>
          <c:xMode val="edge"/>
          <c:yMode val="edge"/>
          <c:x val="0.13476159230096238"/>
          <c:y val="6.9444444444444448E-2"/>
          <c:w val="0.57265419947506557"/>
          <c:h val="0.74915135608048999"/>
        </c:manualLayout>
      </c:layout>
      <c:scatterChart>
        <c:scatterStyle val="smoothMarker"/>
        <c:varyColors val="0"/>
        <c:ser>
          <c:idx val="1"/>
          <c:order val="1"/>
          <c:tx>
            <c:strRef>
              <c:f>'#32'!$P$206</c:f>
              <c:strCache>
                <c:ptCount val="1"/>
                <c:pt idx="0">
                  <c:v>60-69</c:v>
                </c:pt>
              </c:strCache>
            </c:strRef>
          </c:tx>
          <c:spPr>
            <a:ln w="9525" cap="rnd">
              <a:solidFill>
                <a:schemeClr val="accent2"/>
              </a:solidFill>
              <a:round/>
            </a:ln>
            <a:effectLst>
              <a:outerShdw blurRad="57150" dist="19050" dir="5400000" algn="ctr" rotWithShape="0">
                <a:srgbClr val="000000">
                  <a:alpha val="63000"/>
                </a:srgbClr>
              </a:outerShdw>
            </a:effectLst>
          </c:spPr>
          <c:marker>
            <c:symbol val="none"/>
          </c:marker>
          <c:yVal>
            <c:numRef>
              <c:f>'#32'!$P$207:$P$210</c:f>
            </c:numRef>
          </c:yVal>
          <c:smooth val="1"/>
        </c:ser>
        <c:dLbls>
          <c:showLegendKey val="0"/>
          <c:showVal val="0"/>
          <c:showCatName val="0"/>
          <c:showSerName val="0"/>
          <c:showPercent val="0"/>
          <c:showBubbleSize val="0"/>
        </c:dLbls>
        <c:axId val="411464848"/>
        <c:axId val="411470728"/>
      </c:scatterChart>
      <c:scatterChart>
        <c:scatterStyle val="smoothMarker"/>
        <c:varyColors val="0"/>
        <c:ser>
          <c:idx val="0"/>
          <c:order val="0"/>
          <c:tx>
            <c:strRef>
              <c:f>'#32'!$O$206</c:f>
              <c:strCache>
                <c:ptCount val="1"/>
                <c:pt idx="0">
                  <c:v>50-59</c:v>
                </c:pt>
              </c:strCache>
            </c:strRef>
          </c:tx>
          <c:spPr>
            <a:ln w="9525" cap="rnd">
              <a:solidFill>
                <a:schemeClr val="accent1"/>
              </a:solidFill>
              <a:round/>
            </a:ln>
            <a:effectLst>
              <a:outerShdw blurRad="57150" dist="19050" dir="5400000" algn="ctr" rotWithShape="0">
                <a:srgbClr val="000000">
                  <a:alpha val="63000"/>
                </a:srgbClr>
              </a:outerShdw>
            </a:effectLst>
          </c:spPr>
          <c:marker>
            <c:symbol val="none"/>
          </c:marker>
          <c:yVal>
            <c:numRef>
              <c:f>'#32'!$O$207:$O$210</c:f>
            </c:numRef>
          </c:yVal>
          <c:smooth val="1"/>
        </c:ser>
        <c:ser>
          <c:idx val="2"/>
          <c:order val="2"/>
          <c:tx>
            <c:strRef>
              <c:f>'#32'!$Q$206</c:f>
              <c:strCache>
                <c:ptCount val="1"/>
                <c:pt idx="0">
                  <c:v>70-79</c:v>
                </c:pt>
              </c:strCache>
            </c:strRef>
          </c:tx>
          <c:spPr>
            <a:ln w="9525" cap="rnd">
              <a:solidFill>
                <a:schemeClr val="accent3"/>
              </a:solidFill>
              <a:round/>
            </a:ln>
            <a:effectLst>
              <a:outerShdw blurRad="57150" dist="19050" dir="5400000" algn="ctr" rotWithShape="0">
                <a:srgbClr val="000000">
                  <a:alpha val="63000"/>
                </a:srgbClr>
              </a:outerShdw>
            </a:effectLst>
          </c:spPr>
          <c:marker>
            <c:symbol val="none"/>
          </c:marker>
          <c:yVal>
            <c:numRef>
              <c:f>'#32'!$Q$207:$Q$210</c:f>
            </c:numRef>
          </c:yVal>
          <c:smooth val="1"/>
        </c:ser>
        <c:ser>
          <c:idx val="3"/>
          <c:order val="3"/>
          <c:tx>
            <c:strRef>
              <c:f>'#32'!$R$206</c:f>
              <c:strCache>
                <c:ptCount val="1"/>
                <c:pt idx="0">
                  <c:v>80-89</c:v>
                </c:pt>
              </c:strCache>
            </c:strRef>
          </c:tx>
          <c:spPr>
            <a:ln w="9525" cap="rnd">
              <a:solidFill>
                <a:schemeClr val="accent4"/>
              </a:solidFill>
              <a:round/>
            </a:ln>
            <a:effectLst>
              <a:outerShdw blurRad="57150" dist="19050" dir="5400000" algn="ctr" rotWithShape="0">
                <a:srgbClr val="000000">
                  <a:alpha val="63000"/>
                </a:srgbClr>
              </a:outerShdw>
            </a:effectLst>
          </c:spPr>
          <c:marker>
            <c:symbol val="none"/>
          </c:marker>
          <c:yVal>
            <c:numRef>
              <c:f>'#32'!$R$207:$R$210</c:f>
            </c:numRef>
          </c:yVal>
          <c:smooth val="1"/>
        </c:ser>
        <c:ser>
          <c:idx val="4"/>
          <c:order val="4"/>
          <c:tx>
            <c:strRef>
              <c:f>'#32'!$S$206</c:f>
              <c:strCache>
                <c:ptCount val="1"/>
                <c:pt idx="0">
                  <c:v>90+</c:v>
                </c:pt>
              </c:strCache>
            </c:strRef>
          </c:tx>
          <c:spPr>
            <a:ln w="9525" cap="rnd">
              <a:solidFill>
                <a:schemeClr val="accent5"/>
              </a:solidFill>
              <a:round/>
            </a:ln>
            <a:effectLst>
              <a:outerShdw blurRad="57150" dist="19050" dir="5400000" algn="ctr" rotWithShape="0">
                <a:srgbClr val="000000">
                  <a:alpha val="63000"/>
                </a:srgbClr>
              </a:outerShdw>
            </a:effectLst>
          </c:spPr>
          <c:marker>
            <c:symbol val="none"/>
          </c:marker>
          <c:yVal>
            <c:numRef>
              <c:f>'#32'!$S$207:$S$210</c:f>
            </c:numRef>
          </c:yVal>
          <c:smooth val="1"/>
        </c:ser>
        <c:dLbls>
          <c:showLegendKey val="0"/>
          <c:showVal val="0"/>
          <c:showCatName val="0"/>
          <c:showSerName val="0"/>
          <c:showPercent val="0"/>
          <c:showBubbleSize val="0"/>
        </c:dLbls>
        <c:axId val="411466416"/>
        <c:axId val="411465632"/>
      </c:scatterChart>
      <c:valAx>
        <c:axId val="411464848"/>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1470728"/>
        <c:crosses val="autoZero"/>
        <c:crossBetween val="midCat"/>
        <c:majorUnit val="1"/>
      </c:valAx>
      <c:valAx>
        <c:axId val="411470728"/>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1464848"/>
        <c:crosses val="autoZero"/>
        <c:crossBetween val="midCat"/>
      </c:valAx>
      <c:valAx>
        <c:axId val="411465632"/>
        <c:scaling>
          <c:orientation val="minMax"/>
        </c:scaling>
        <c:delete val="1"/>
        <c:axPos val="r"/>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Number of lifts</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crossAx val="411466416"/>
        <c:crosses val="max"/>
        <c:crossBetween val="midCat"/>
      </c:valAx>
      <c:valAx>
        <c:axId val="411466416"/>
        <c:scaling>
          <c:orientation val="minMax"/>
        </c:scaling>
        <c:delete val="1"/>
        <c:axPos val="b"/>
        <c:numFmt formatCode="0" sourceLinked="1"/>
        <c:majorTickMark val="none"/>
        <c:minorTickMark val="none"/>
        <c:tickLblPos val="nextTo"/>
        <c:crossAx val="41146563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da-DK"/>
              <a:t>#Intensity,</a:t>
            </a:r>
            <a:r>
              <a:rPr lang="da-DK" baseline="0"/>
              <a:t> Deadlift</a:t>
            </a:r>
            <a:endParaRPr lang="da-DK"/>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da-DK"/>
        </a:p>
      </c:txPr>
    </c:title>
    <c:autoTitleDeleted val="0"/>
    <c:plotArea>
      <c:layout>
        <c:manualLayout>
          <c:layoutTarget val="inner"/>
          <c:xMode val="edge"/>
          <c:yMode val="edge"/>
          <c:x val="0.13476159230096238"/>
          <c:y val="6.9444444444444448E-2"/>
          <c:w val="0.57265419947506557"/>
          <c:h val="0.74915135608048999"/>
        </c:manualLayout>
      </c:layout>
      <c:scatterChart>
        <c:scatterStyle val="smoothMarker"/>
        <c:varyColors val="0"/>
        <c:ser>
          <c:idx val="1"/>
          <c:order val="1"/>
          <c:tx>
            <c:strRef>
              <c:f>'#29'!$V$267</c:f>
              <c:strCache>
                <c:ptCount val="1"/>
                <c:pt idx="0">
                  <c:v>60-69</c:v>
                </c:pt>
              </c:strCache>
            </c:strRef>
          </c:tx>
          <c:spPr>
            <a:ln w="9525" cap="rnd">
              <a:solidFill>
                <a:schemeClr val="accent2"/>
              </a:solidFill>
              <a:round/>
            </a:ln>
            <a:effectLst>
              <a:outerShdw blurRad="57150" dist="19050" dir="5400000" algn="ctr" rotWithShape="0">
                <a:srgbClr val="000000">
                  <a:alpha val="63000"/>
                </a:srgbClr>
              </a:outerShdw>
            </a:effectLst>
          </c:spPr>
          <c:marker>
            <c:symbol val="none"/>
          </c:marker>
          <c:yVal>
            <c:numRef>
              <c:f>'#29'!$V$268:$V$271</c:f>
            </c:numRef>
          </c:yVal>
          <c:smooth val="1"/>
        </c:ser>
        <c:dLbls>
          <c:showLegendKey val="0"/>
          <c:showVal val="0"/>
          <c:showCatName val="0"/>
          <c:showSerName val="0"/>
          <c:showPercent val="0"/>
          <c:showBubbleSize val="0"/>
        </c:dLbls>
        <c:axId val="407750848"/>
        <c:axId val="407747320"/>
      </c:scatterChart>
      <c:scatterChart>
        <c:scatterStyle val="smoothMarker"/>
        <c:varyColors val="0"/>
        <c:ser>
          <c:idx val="0"/>
          <c:order val="0"/>
          <c:tx>
            <c:strRef>
              <c:f>'#29'!$U$267</c:f>
              <c:strCache>
                <c:ptCount val="1"/>
                <c:pt idx="0">
                  <c:v>50-59</c:v>
                </c:pt>
              </c:strCache>
            </c:strRef>
          </c:tx>
          <c:spPr>
            <a:ln w="9525" cap="rnd">
              <a:solidFill>
                <a:schemeClr val="accent1"/>
              </a:solidFill>
              <a:round/>
            </a:ln>
            <a:effectLst>
              <a:outerShdw blurRad="57150" dist="19050" dir="5400000" algn="ctr" rotWithShape="0">
                <a:srgbClr val="000000">
                  <a:alpha val="63000"/>
                </a:srgbClr>
              </a:outerShdw>
            </a:effectLst>
          </c:spPr>
          <c:marker>
            <c:symbol val="none"/>
          </c:marker>
          <c:yVal>
            <c:numRef>
              <c:f>'#29'!$U$268:$U$271</c:f>
            </c:numRef>
          </c:yVal>
          <c:smooth val="1"/>
        </c:ser>
        <c:ser>
          <c:idx val="2"/>
          <c:order val="2"/>
          <c:tx>
            <c:strRef>
              <c:f>'#29'!$W$267</c:f>
              <c:strCache>
                <c:ptCount val="1"/>
                <c:pt idx="0">
                  <c:v>70-79</c:v>
                </c:pt>
              </c:strCache>
            </c:strRef>
          </c:tx>
          <c:spPr>
            <a:ln w="9525" cap="rnd">
              <a:solidFill>
                <a:schemeClr val="accent3"/>
              </a:solidFill>
              <a:round/>
            </a:ln>
            <a:effectLst>
              <a:outerShdw blurRad="57150" dist="19050" dir="5400000" algn="ctr" rotWithShape="0">
                <a:srgbClr val="000000">
                  <a:alpha val="63000"/>
                </a:srgbClr>
              </a:outerShdw>
            </a:effectLst>
          </c:spPr>
          <c:marker>
            <c:symbol val="none"/>
          </c:marker>
          <c:yVal>
            <c:numRef>
              <c:f>'#29'!$W$268:$W$271</c:f>
            </c:numRef>
          </c:yVal>
          <c:smooth val="1"/>
        </c:ser>
        <c:ser>
          <c:idx val="3"/>
          <c:order val="3"/>
          <c:tx>
            <c:strRef>
              <c:f>'#29'!$X$267</c:f>
              <c:strCache>
                <c:ptCount val="1"/>
                <c:pt idx="0">
                  <c:v>80-89</c:v>
                </c:pt>
              </c:strCache>
            </c:strRef>
          </c:tx>
          <c:spPr>
            <a:ln w="9525" cap="rnd">
              <a:solidFill>
                <a:schemeClr val="accent4"/>
              </a:solidFill>
              <a:round/>
            </a:ln>
            <a:effectLst>
              <a:outerShdw blurRad="57150" dist="19050" dir="5400000" algn="ctr" rotWithShape="0">
                <a:srgbClr val="000000">
                  <a:alpha val="63000"/>
                </a:srgbClr>
              </a:outerShdw>
            </a:effectLst>
          </c:spPr>
          <c:marker>
            <c:symbol val="none"/>
          </c:marker>
          <c:yVal>
            <c:numRef>
              <c:f>'#29'!$X$268:$X$271</c:f>
            </c:numRef>
          </c:yVal>
          <c:smooth val="1"/>
        </c:ser>
        <c:ser>
          <c:idx val="4"/>
          <c:order val="4"/>
          <c:tx>
            <c:strRef>
              <c:f>'#29'!$Y$267</c:f>
              <c:strCache>
                <c:ptCount val="1"/>
                <c:pt idx="0">
                  <c:v>90+</c:v>
                </c:pt>
              </c:strCache>
            </c:strRef>
          </c:tx>
          <c:spPr>
            <a:ln w="9525" cap="rnd">
              <a:solidFill>
                <a:schemeClr val="accent5"/>
              </a:solidFill>
              <a:round/>
            </a:ln>
            <a:effectLst>
              <a:outerShdw blurRad="57150" dist="19050" dir="5400000" algn="ctr" rotWithShape="0">
                <a:srgbClr val="000000">
                  <a:alpha val="63000"/>
                </a:srgbClr>
              </a:outerShdw>
            </a:effectLst>
          </c:spPr>
          <c:marker>
            <c:symbol val="none"/>
          </c:marker>
          <c:yVal>
            <c:numRef>
              <c:f>'#29'!$Y$268:$Y$271</c:f>
            </c:numRef>
          </c:yVal>
          <c:smooth val="1"/>
        </c:ser>
        <c:dLbls>
          <c:showLegendKey val="0"/>
          <c:showVal val="0"/>
          <c:showCatName val="0"/>
          <c:showSerName val="0"/>
          <c:showPercent val="0"/>
          <c:showBubbleSize val="0"/>
        </c:dLbls>
        <c:axId val="407751240"/>
        <c:axId val="407746536"/>
      </c:scatterChart>
      <c:valAx>
        <c:axId val="407750848"/>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07747320"/>
        <c:crosses val="autoZero"/>
        <c:crossBetween val="midCat"/>
        <c:majorUnit val="1"/>
      </c:valAx>
      <c:valAx>
        <c:axId val="407747320"/>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07750848"/>
        <c:crosses val="autoZero"/>
        <c:crossBetween val="midCat"/>
      </c:valAx>
      <c:valAx>
        <c:axId val="407746536"/>
        <c:scaling>
          <c:orientation val="minMax"/>
        </c:scaling>
        <c:delete val="1"/>
        <c:axPos val="r"/>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Number of lifts</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crossAx val="407751240"/>
        <c:crosses val="max"/>
        <c:crossBetween val="midCat"/>
      </c:valAx>
      <c:valAx>
        <c:axId val="407751240"/>
        <c:scaling>
          <c:orientation val="minMax"/>
        </c:scaling>
        <c:delete val="1"/>
        <c:axPos val="b"/>
        <c:numFmt formatCode="0" sourceLinked="1"/>
        <c:majorTickMark val="none"/>
        <c:minorTickMark val="none"/>
        <c:tickLblPos val="nextTo"/>
        <c:crossAx val="407746536"/>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da-DK"/>
              <a:t>#Intensity,</a:t>
            </a:r>
            <a:r>
              <a:rPr lang="da-DK" baseline="0"/>
              <a:t> Deadlift</a:t>
            </a:r>
            <a:endParaRPr lang="da-DK"/>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da-DK"/>
        </a:p>
      </c:txPr>
    </c:title>
    <c:autoTitleDeleted val="0"/>
    <c:plotArea>
      <c:layout>
        <c:manualLayout>
          <c:layoutTarget val="inner"/>
          <c:xMode val="edge"/>
          <c:yMode val="edge"/>
          <c:x val="0.13476159230096238"/>
          <c:y val="6.9444444444444448E-2"/>
          <c:w val="0.57265419947506557"/>
          <c:h val="0.74915135608048999"/>
        </c:manualLayout>
      </c:layout>
      <c:scatterChart>
        <c:scatterStyle val="smoothMarker"/>
        <c:varyColors val="0"/>
        <c:ser>
          <c:idx val="1"/>
          <c:order val="1"/>
          <c:tx>
            <c:strRef>
              <c:f>'#32'!$V$206</c:f>
              <c:strCache>
                <c:ptCount val="1"/>
                <c:pt idx="0">
                  <c:v>60-69</c:v>
                </c:pt>
              </c:strCache>
            </c:strRef>
          </c:tx>
          <c:spPr>
            <a:ln w="9525" cap="rnd">
              <a:solidFill>
                <a:schemeClr val="accent2"/>
              </a:solidFill>
              <a:round/>
            </a:ln>
            <a:effectLst>
              <a:outerShdw blurRad="57150" dist="19050" dir="5400000" algn="ctr" rotWithShape="0">
                <a:srgbClr val="000000">
                  <a:alpha val="63000"/>
                </a:srgbClr>
              </a:outerShdw>
            </a:effectLst>
          </c:spPr>
          <c:marker>
            <c:symbol val="none"/>
          </c:marker>
          <c:yVal>
            <c:numRef>
              <c:f>'#32'!$V$207:$V$210</c:f>
            </c:numRef>
          </c:yVal>
          <c:smooth val="1"/>
        </c:ser>
        <c:dLbls>
          <c:showLegendKey val="0"/>
          <c:showVal val="0"/>
          <c:showCatName val="0"/>
          <c:showSerName val="0"/>
          <c:showPercent val="0"/>
          <c:showBubbleSize val="0"/>
        </c:dLbls>
        <c:axId val="411466808"/>
        <c:axId val="411471120"/>
      </c:scatterChart>
      <c:scatterChart>
        <c:scatterStyle val="smoothMarker"/>
        <c:varyColors val="0"/>
        <c:ser>
          <c:idx val="0"/>
          <c:order val="0"/>
          <c:tx>
            <c:strRef>
              <c:f>'#32'!$U$206</c:f>
              <c:strCache>
                <c:ptCount val="1"/>
                <c:pt idx="0">
                  <c:v>50-59</c:v>
                </c:pt>
              </c:strCache>
            </c:strRef>
          </c:tx>
          <c:spPr>
            <a:ln w="9525" cap="rnd">
              <a:solidFill>
                <a:schemeClr val="accent1"/>
              </a:solidFill>
              <a:round/>
            </a:ln>
            <a:effectLst>
              <a:outerShdw blurRad="57150" dist="19050" dir="5400000" algn="ctr" rotWithShape="0">
                <a:srgbClr val="000000">
                  <a:alpha val="63000"/>
                </a:srgbClr>
              </a:outerShdw>
            </a:effectLst>
          </c:spPr>
          <c:marker>
            <c:symbol val="none"/>
          </c:marker>
          <c:yVal>
            <c:numRef>
              <c:f>'#32'!$U$207:$U$210</c:f>
            </c:numRef>
          </c:yVal>
          <c:smooth val="1"/>
        </c:ser>
        <c:ser>
          <c:idx val="2"/>
          <c:order val="2"/>
          <c:tx>
            <c:strRef>
              <c:f>'#32'!$W$206</c:f>
              <c:strCache>
                <c:ptCount val="1"/>
                <c:pt idx="0">
                  <c:v>70-79</c:v>
                </c:pt>
              </c:strCache>
            </c:strRef>
          </c:tx>
          <c:spPr>
            <a:ln w="9525" cap="rnd">
              <a:solidFill>
                <a:schemeClr val="accent3"/>
              </a:solidFill>
              <a:round/>
            </a:ln>
            <a:effectLst>
              <a:outerShdw blurRad="57150" dist="19050" dir="5400000" algn="ctr" rotWithShape="0">
                <a:srgbClr val="000000">
                  <a:alpha val="63000"/>
                </a:srgbClr>
              </a:outerShdw>
            </a:effectLst>
          </c:spPr>
          <c:marker>
            <c:symbol val="none"/>
          </c:marker>
          <c:yVal>
            <c:numRef>
              <c:f>'#32'!$W$207:$W$210</c:f>
            </c:numRef>
          </c:yVal>
          <c:smooth val="1"/>
        </c:ser>
        <c:ser>
          <c:idx val="3"/>
          <c:order val="3"/>
          <c:tx>
            <c:strRef>
              <c:f>'#32'!$X$206</c:f>
              <c:strCache>
                <c:ptCount val="1"/>
                <c:pt idx="0">
                  <c:v>80-89</c:v>
                </c:pt>
              </c:strCache>
            </c:strRef>
          </c:tx>
          <c:spPr>
            <a:ln w="9525" cap="rnd">
              <a:solidFill>
                <a:schemeClr val="accent4"/>
              </a:solidFill>
              <a:round/>
            </a:ln>
            <a:effectLst>
              <a:outerShdw blurRad="57150" dist="19050" dir="5400000" algn="ctr" rotWithShape="0">
                <a:srgbClr val="000000">
                  <a:alpha val="63000"/>
                </a:srgbClr>
              </a:outerShdw>
            </a:effectLst>
          </c:spPr>
          <c:marker>
            <c:symbol val="none"/>
          </c:marker>
          <c:yVal>
            <c:numRef>
              <c:f>'#32'!$X$207:$X$210</c:f>
            </c:numRef>
          </c:yVal>
          <c:smooth val="1"/>
        </c:ser>
        <c:ser>
          <c:idx val="4"/>
          <c:order val="4"/>
          <c:tx>
            <c:strRef>
              <c:f>'#32'!$Y$206</c:f>
              <c:strCache>
                <c:ptCount val="1"/>
                <c:pt idx="0">
                  <c:v>90+</c:v>
                </c:pt>
              </c:strCache>
            </c:strRef>
          </c:tx>
          <c:spPr>
            <a:ln w="9525" cap="rnd">
              <a:solidFill>
                <a:schemeClr val="accent5"/>
              </a:solidFill>
              <a:round/>
            </a:ln>
            <a:effectLst>
              <a:outerShdw blurRad="57150" dist="19050" dir="5400000" algn="ctr" rotWithShape="0">
                <a:srgbClr val="000000">
                  <a:alpha val="63000"/>
                </a:srgbClr>
              </a:outerShdw>
            </a:effectLst>
          </c:spPr>
          <c:marker>
            <c:symbol val="none"/>
          </c:marker>
          <c:yVal>
            <c:numRef>
              <c:f>'#32'!$Y$207:$Y$210</c:f>
            </c:numRef>
          </c:yVal>
          <c:smooth val="1"/>
        </c:ser>
        <c:dLbls>
          <c:showLegendKey val="0"/>
          <c:showVal val="0"/>
          <c:showCatName val="0"/>
          <c:showSerName val="0"/>
          <c:showPercent val="0"/>
          <c:showBubbleSize val="0"/>
        </c:dLbls>
        <c:axId val="411462104"/>
        <c:axId val="411467592"/>
      </c:scatterChart>
      <c:valAx>
        <c:axId val="411466808"/>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1471120"/>
        <c:crosses val="autoZero"/>
        <c:crossBetween val="midCat"/>
        <c:majorUnit val="1"/>
      </c:valAx>
      <c:valAx>
        <c:axId val="411471120"/>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1466808"/>
        <c:crosses val="autoZero"/>
        <c:crossBetween val="midCat"/>
      </c:valAx>
      <c:valAx>
        <c:axId val="411467592"/>
        <c:scaling>
          <c:orientation val="minMax"/>
        </c:scaling>
        <c:delete val="1"/>
        <c:axPos val="r"/>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Number of lifts</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crossAx val="411462104"/>
        <c:crosses val="max"/>
        <c:crossBetween val="midCat"/>
      </c:valAx>
      <c:valAx>
        <c:axId val="411462104"/>
        <c:scaling>
          <c:orientation val="minMax"/>
        </c:scaling>
        <c:delete val="1"/>
        <c:axPos val="b"/>
        <c:numFmt formatCode="0" sourceLinked="1"/>
        <c:majorTickMark val="none"/>
        <c:minorTickMark val="none"/>
        <c:tickLblPos val="nextTo"/>
        <c:crossAx val="41146759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76159230096238"/>
          <c:y val="6.9444444444444448E-2"/>
          <c:w val="0.57265419947506557"/>
          <c:h val="0.74915135608048999"/>
        </c:manualLayout>
      </c:layout>
      <c:scatterChart>
        <c:scatterStyle val="smoothMarker"/>
        <c:varyColors val="0"/>
        <c:ser>
          <c:idx val="3"/>
          <c:order val="0"/>
          <c:tx>
            <c:strRef>
              <c:f>'#32'!$L$198</c:f>
              <c:strCache>
                <c:ptCount val="1"/>
                <c:pt idx="0">
                  <c:v>NL</c:v>
                </c:pt>
              </c:strCache>
            </c:strRef>
          </c:tx>
          <c:spPr>
            <a:ln w="9525" cap="rnd">
              <a:solidFill>
                <a:schemeClr val="accent4"/>
              </a:solidFill>
              <a:round/>
            </a:ln>
            <a:effectLst>
              <a:outerShdw blurRad="57150" dist="19050" dir="5400000" algn="ctr" rotWithShape="0">
                <a:srgbClr val="000000">
                  <a:alpha val="63000"/>
                </a:srgbClr>
              </a:outerShdw>
            </a:effectLst>
          </c:spPr>
          <c:marker>
            <c:symbol val="none"/>
          </c:marker>
          <c:xVal>
            <c:numRef>
              <c:f>'#32'!$H$199:$H$202</c:f>
            </c:numRef>
          </c:xVal>
          <c:yVal>
            <c:numRef>
              <c:f>'#32'!$L$199:$L$202</c:f>
            </c:numRef>
          </c:yVal>
          <c:smooth val="1"/>
        </c:ser>
        <c:dLbls>
          <c:showLegendKey val="0"/>
          <c:showVal val="0"/>
          <c:showCatName val="0"/>
          <c:showSerName val="0"/>
          <c:showPercent val="0"/>
          <c:showBubbleSize val="0"/>
        </c:dLbls>
        <c:axId val="411463280"/>
        <c:axId val="411467984"/>
      </c:scatterChart>
      <c:scatterChart>
        <c:scatterStyle val="smoothMarker"/>
        <c:varyColors val="0"/>
        <c:ser>
          <c:idx val="4"/>
          <c:order val="1"/>
          <c:tx>
            <c:strRef>
              <c:f>'#32'!$Q$198</c:f>
              <c:strCache>
                <c:ptCount val="1"/>
                <c:pt idx="0">
                  <c:v>Avg. Weight</c:v>
                </c:pt>
              </c:strCache>
            </c:strRef>
          </c:tx>
          <c:spPr>
            <a:ln w="9525" cap="rnd">
              <a:solidFill>
                <a:schemeClr val="accent5"/>
              </a:solidFill>
              <a:round/>
            </a:ln>
            <a:effectLst>
              <a:outerShdw blurRad="57150" dist="19050" dir="5400000" algn="ctr" rotWithShape="0">
                <a:srgbClr val="000000">
                  <a:alpha val="63000"/>
                </a:srgbClr>
              </a:outerShdw>
            </a:effectLst>
          </c:spPr>
          <c:marker>
            <c:symbol val="none"/>
          </c:marker>
          <c:xVal>
            <c:numRef>
              <c:f>'#32'!$H$199:$H$202</c:f>
            </c:numRef>
          </c:xVal>
          <c:yVal>
            <c:numRef>
              <c:f>'#32'!$Q$199:$Q$202</c:f>
            </c:numRef>
          </c:yVal>
          <c:smooth val="1"/>
        </c:ser>
        <c:dLbls>
          <c:showLegendKey val="0"/>
          <c:showVal val="0"/>
          <c:showCatName val="0"/>
          <c:showSerName val="0"/>
          <c:showPercent val="0"/>
          <c:showBubbleSize val="0"/>
        </c:dLbls>
        <c:axId val="411468768"/>
        <c:axId val="411468376"/>
      </c:scatterChart>
      <c:valAx>
        <c:axId val="411463280"/>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1467984"/>
        <c:crosses val="autoZero"/>
        <c:crossBetween val="midCat"/>
        <c:majorUnit val="1"/>
      </c:valAx>
      <c:valAx>
        <c:axId val="411467984"/>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Number</a:t>
                </a:r>
                <a:r>
                  <a:rPr lang="en-US" baseline="0"/>
                  <a:t> of lifts</a:t>
                </a:r>
                <a:endParaRPr lang="en-US"/>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1463280"/>
        <c:crosses val="autoZero"/>
        <c:crossBetween val="midCat"/>
      </c:valAx>
      <c:valAx>
        <c:axId val="411468376"/>
        <c:scaling>
          <c:orientation val="minMax"/>
        </c:scaling>
        <c:delete val="0"/>
        <c:axPos val="r"/>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da-DK"/>
                  <a:t>Avg.</a:t>
                </a:r>
                <a:r>
                  <a:rPr lang="da-DK" baseline="0"/>
                  <a:t> Weight</a:t>
                </a:r>
                <a:endParaRPr lang="da-DK"/>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out"/>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1468768"/>
        <c:crosses val="max"/>
        <c:crossBetween val="midCat"/>
      </c:valAx>
      <c:valAx>
        <c:axId val="411468768"/>
        <c:scaling>
          <c:orientation val="minMax"/>
        </c:scaling>
        <c:delete val="1"/>
        <c:axPos val="b"/>
        <c:numFmt formatCode="0" sourceLinked="1"/>
        <c:majorTickMark val="out"/>
        <c:minorTickMark val="none"/>
        <c:tickLblPos val="nextTo"/>
        <c:crossAx val="411468376"/>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66238641763559"/>
          <c:y val="5.1624797721112808E-2"/>
          <c:w val="0.69690782173278354"/>
          <c:h val="0.85962286843942459"/>
        </c:manualLayout>
      </c:layout>
      <c:barChart>
        <c:barDir val="col"/>
        <c:grouping val="stacked"/>
        <c:varyColors val="0"/>
        <c:ser>
          <c:idx val="0"/>
          <c:order val="0"/>
          <c:tx>
            <c:strRef>
              <c:f>'#32'!$I$240</c:f>
              <c:strCache>
                <c:ptCount val="1"/>
                <c:pt idx="0">
                  <c:v>50-59</c:v>
                </c:pt>
              </c:strCache>
            </c:strRef>
          </c:tx>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'#32'!$I$241:$I$244</c:f>
            </c:numRef>
          </c:val>
        </c:ser>
        <c:ser>
          <c:idx val="1"/>
          <c:order val="1"/>
          <c:tx>
            <c:strRef>
              <c:f>'#32'!$J$240</c:f>
              <c:strCache>
                <c:ptCount val="1"/>
                <c:pt idx="0">
                  <c:v>60-69</c:v>
                </c:pt>
              </c:strCache>
            </c:strRef>
          </c:tx>
          <c:spPr>
            <a:solidFill>
              <a:schemeClr val="accent2">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'#32'!$J$241:$J$244</c:f>
            </c:numRef>
          </c:val>
        </c:ser>
        <c:ser>
          <c:idx val="2"/>
          <c:order val="2"/>
          <c:tx>
            <c:strRef>
              <c:f>'#32'!$K$240</c:f>
              <c:strCache>
                <c:ptCount val="1"/>
                <c:pt idx="0">
                  <c:v>70-79</c:v>
                </c:pt>
              </c:strCache>
            </c:strRef>
          </c:tx>
          <c:spPr>
            <a:solidFill>
              <a:schemeClr val="accent3">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'#32'!$K$241:$K$244</c:f>
            </c:numRef>
          </c:val>
        </c:ser>
        <c:ser>
          <c:idx val="3"/>
          <c:order val="3"/>
          <c:tx>
            <c:strRef>
              <c:f>'#32'!$L$240</c:f>
              <c:strCache>
                <c:ptCount val="1"/>
                <c:pt idx="0">
                  <c:v>80-89</c:v>
                </c:pt>
              </c:strCache>
            </c:strRef>
          </c:tx>
          <c:spPr>
            <a:solidFill>
              <a:schemeClr val="accent4">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'#32'!$L$241:$L$244</c:f>
            </c:numRef>
          </c:val>
        </c:ser>
        <c:ser>
          <c:idx val="4"/>
          <c:order val="4"/>
          <c:tx>
            <c:strRef>
              <c:f>'#32'!$M$240</c:f>
              <c:strCache>
                <c:ptCount val="1"/>
                <c:pt idx="0">
                  <c:v>90+</c:v>
                </c:pt>
              </c:strCache>
            </c:strRef>
          </c:tx>
          <c:spPr>
            <a:solidFill>
              <a:schemeClr val="accent5">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'#32'!$M$241:$M$244</c:f>
            </c:numRef>
          </c:val>
        </c:ser>
        <c:dLbls>
          <c:dLblPos val="ctr"/>
          <c:showLegendKey val="0"/>
          <c:showVal val="1"/>
          <c:showCatName val="0"/>
          <c:showSerName val="0"/>
          <c:showPercent val="0"/>
          <c:showBubbleSize val="0"/>
        </c:dLbls>
        <c:gapWidth val="50"/>
        <c:overlap val="100"/>
        <c:axId val="411174888"/>
        <c:axId val="411180376"/>
      </c:barChart>
      <c:catAx>
        <c:axId val="411174888"/>
        <c:scaling>
          <c:orientation val="minMax"/>
        </c:scaling>
        <c:delete val="0"/>
        <c:axPos val="b"/>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11180376"/>
        <c:crosses val="autoZero"/>
        <c:auto val="1"/>
        <c:lblAlgn val="ctr"/>
        <c:lblOffset val="100"/>
        <c:noMultiLvlLbl val="0"/>
      </c:catAx>
      <c:valAx>
        <c:axId val="411180376"/>
        <c:scaling>
          <c:orientation val="minMax"/>
          <c:max val="1"/>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111748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66238641763559"/>
          <c:y val="5.1624797721112808E-2"/>
          <c:w val="0.69690782173278354"/>
          <c:h val="0.85962286843942459"/>
        </c:manualLayout>
      </c:layout>
      <c:barChart>
        <c:barDir val="col"/>
        <c:grouping val="stacked"/>
        <c:varyColors val="0"/>
        <c:ser>
          <c:idx val="0"/>
          <c:order val="0"/>
          <c:tx>
            <c:strRef>
              <c:f>'#32'!$O$240</c:f>
              <c:strCache>
                <c:ptCount val="1"/>
                <c:pt idx="0">
                  <c:v>50-59</c:v>
                </c:pt>
              </c:strCache>
            </c:strRef>
          </c:tx>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'#32'!$O$241:$O$244</c:f>
            </c:numRef>
          </c:val>
        </c:ser>
        <c:ser>
          <c:idx val="1"/>
          <c:order val="1"/>
          <c:tx>
            <c:strRef>
              <c:f>'#32'!$P$240</c:f>
              <c:strCache>
                <c:ptCount val="1"/>
                <c:pt idx="0">
                  <c:v>60-69</c:v>
                </c:pt>
              </c:strCache>
            </c:strRef>
          </c:tx>
          <c:spPr>
            <a:solidFill>
              <a:schemeClr val="accent2">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'#32'!$P$241:$P$244</c:f>
            </c:numRef>
          </c:val>
        </c:ser>
        <c:ser>
          <c:idx val="2"/>
          <c:order val="2"/>
          <c:tx>
            <c:strRef>
              <c:f>'#32'!$Q$240</c:f>
              <c:strCache>
                <c:ptCount val="1"/>
                <c:pt idx="0">
                  <c:v>70-79</c:v>
                </c:pt>
              </c:strCache>
            </c:strRef>
          </c:tx>
          <c:spPr>
            <a:solidFill>
              <a:schemeClr val="accent3">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'#32'!$Q$241:$Q$244</c:f>
            </c:numRef>
          </c:val>
        </c:ser>
        <c:ser>
          <c:idx val="3"/>
          <c:order val="3"/>
          <c:tx>
            <c:strRef>
              <c:f>'#32'!$R$240</c:f>
              <c:strCache>
                <c:ptCount val="1"/>
                <c:pt idx="0">
                  <c:v>80-89</c:v>
                </c:pt>
              </c:strCache>
            </c:strRef>
          </c:tx>
          <c:spPr>
            <a:solidFill>
              <a:schemeClr val="accent4">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'#32'!$R$241:$R$244</c:f>
            </c:numRef>
          </c:val>
        </c:ser>
        <c:ser>
          <c:idx val="4"/>
          <c:order val="4"/>
          <c:tx>
            <c:strRef>
              <c:f>'#32'!$S$240</c:f>
              <c:strCache>
                <c:ptCount val="1"/>
                <c:pt idx="0">
                  <c:v>90+</c:v>
                </c:pt>
              </c:strCache>
            </c:strRef>
          </c:tx>
          <c:spPr>
            <a:solidFill>
              <a:schemeClr val="accent5">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'#32'!$S$241:$S$244</c:f>
            </c:numRef>
          </c:val>
        </c:ser>
        <c:dLbls>
          <c:dLblPos val="ctr"/>
          <c:showLegendKey val="0"/>
          <c:showVal val="1"/>
          <c:showCatName val="0"/>
          <c:showSerName val="0"/>
          <c:showPercent val="0"/>
          <c:showBubbleSize val="0"/>
        </c:dLbls>
        <c:gapWidth val="50"/>
        <c:overlap val="100"/>
        <c:axId val="411179984"/>
        <c:axId val="411184688"/>
      </c:barChart>
      <c:catAx>
        <c:axId val="411179984"/>
        <c:scaling>
          <c:orientation val="minMax"/>
        </c:scaling>
        <c:delete val="0"/>
        <c:axPos val="b"/>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11184688"/>
        <c:crosses val="autoZero"/>
        <c:auto val="1"/>
        <c:lblAlgn val="ctr"/>
        <c:lblOffset val="100"/>
        <c:noMultiLvlLbl val="0"/>
      </c:catAx>
      <c:valAx>
        <c:axId val="411184688"/>
        <c:scaling>
          <c:orientation val="minMax"/>
          <c:max val="1"/>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111799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66238641763559"/>
          <c:y val="5.1624797721112808E-2"/>
          <c:w val="0.69690782173278354"/>
          <c:h val="0.85962286843942459"/>
        </c:manualLayout>
      </c:layout>
      <c:barChart>
        <c:barDir val="col"/>
        <c:grouping val="stacked"/>
        <c:varyColors val="0"/>
        <c:ser>
          <c:idx val="0"/>
          <c:order val="0"/>
          <c:tx>
            <c:strRef>
              <c:f>'#32'!$U$240</c:f>
              <c:strCache>
                <c:ptCount val="1"/>
                <c:pt idx="0">
                  <c:v>50-59</c:v>
                </c:pt>
              </c:strCache>
            </c:strRef>
          </c:tx>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'#32'!$U$241:$U$244</c:f>
            </c:numRef>
          </c:val>
        </c:ser>
        <c:ser>
          <c:idx val="1"/>
          <c:order val="1"/>
          <c:tx>
            <c:strRef>
              <c:f>'#32'!$V$240</c:f>
              <c:strCache>
                <c:ptCount val="1"/>
                <c:pt idx="0">
                  <c:v>60-69</c:v>
                </c:pt>
              </c:strCache>
            </c:strRef>
          </c:tx>
          <c:spPr>
            <a:solidFill>
              <a:schemeClr val="accent2">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'#32'!$V$241:$V$244</c:f>
            </c:numRef>
          </c:val>
        </c:ser>
        <c:ser>
          <c:idx val="2"/>
          <c:order val="2"/>
          <c:tx>
            <c:strRef>
              <c:f>'#32'!$W$240</c:f>
              <c:strCache>
                <c:ptCount val="1"/>
                <c:pt idx="0">
                  <c:v>70-79</c:v>
                </c:pt>
              </c:strCache>
            </c:strRef>
          </c:tx>
          <c:spPr>
            <a:solidFill>
              <a:schemeClr val="accent3">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'#32'!$W$241:$W$244</c:f>
            </c:numRef>
          </c:val>
        </c:ser>
        <c:ser>
          <c:idx val="3"/>
          <c:order val="3"/>
          <c:tx>
            <c:strRef>
              <c:f>'#32'!$X$240</c:f>
              <c:strCache>
                <c:ptCount val="1"/>
                <c:pt idx="0">
                  <c:v>80-89</c:v>
                </c:pt>
              </c:strCache>
            </c:strRef>
          </c:tx>
          <c:spPr>
            <a:solidFill>
              <a:schemeClr val="accent4">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'#32'!$X$241:$X$244</c:f>
            </c:numRef>
          </c:val>
        </c:ser>
        <c:ser>
          <c:idx val="4"/>
          <c:order val="4"/>
          <c:tx>
            <c:strRef>
              <c:f>'#32'!$Y$240</c:f>
              <c:strCache>
                <c:ptCount val="1"/>
                <c:pt idx="0">
                  <c:v>90+</c:v>
                </c:pt>
              </c:strCache>
            </c:strRef>
          </c:tx>
          <c:spPr>
            <a:solidFill>
              <a:schemeClr val="accent5">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'#32'!$Y$241:$Y$244</c:f>
            </c:numRef>
          </c:val>
        </c:ser>
        <c:dLbls>
          <c:dLblPos val="ctr"/>
          <c:showLegendKey val="0"/>
          <c:showVal val="1"/>
          <c:showCatName val="0"/>
          <c:showSerName val="0"/>
          <c:showPercent val="0"/>
          <c:showBubbleSize val="0"/>
        </c:dLbls>
        <c:gapWidth val="50"/>
        <c:overlap val="100"/>
        <c:axId val="411173320"/>
        <c:axId val="411185080"/>
      </c:barChart>
      <c:catAx>
        <c:axId val="411173320"/>
        <c:scaling>
          <c:orientation val="minMax"/>
        </c:scaling>
        <c:delete val="0"/>
        <c:axPos val="b"/>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11185080"/>
        <c:crosses val="autoZero"/>
        <c:auto val="1"/>
        <c:lblAlgn val="ctr"/>
        <c:lblOffset val="100"/>
        <c:noMultiLvlLbl val="0"/>
      </c:catAx>
      <c:valAx>
        <c:axId val="411185080"/>
        <c:scaling>
          <c:orientation val="minMax"/>
          <c:max val="1"/>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111733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76159230096238"/>
          <c:y val="0.19673065331094017"/>
          <c:w val="0.73885931822882545"/>
          <c:h val="0.62186551589023142"/>
        </c:manualLayout>
      </c:layout>
      <c:scatterChart>
        <c:scatterStyle val="smoothMarker"/>
        <c:varyColors val="0"/>
        <c:ser>
          <c:idx val="0"/>
          <c:order val="0"/>
          <c:tx>
            <c:strRef>
              <c:f>'#32'!$I$198</c:f>
              <c:strCache>
                <c:ptCount val="1"/>
                <c:pt idx="0">
                  <c:v>Squat</c:v>
                </c:pt>
              </c:strCache>
            </c:strRef>
          </c:tx>
          <c:spPr>
            <a:ln w="9525" cap="rnd">
              <a:solidFill>
                <a:schemeClr val="accent1"/>
              </a:solidFill>
              <a:round/>
            </a:ln>
            <a:effectLst>
              <a:outerShdw blurRad="57150" dist="19050" dir="5400000" algn="ctr" rotWithShape="0">
                <a:srgbClr val="000000">
                  <a:alpha val="63000"/>
                </a:srgbClr>
              </a:outerShdw>
            </a:effectLst>
          </c:spPr>
          <c:marker>
            <c:symbol val="none"/>
          </c:marker>
          <c:xVal>
            <c:numRef>
              <c:f>'#32'!$H$199:$H$202</c:f>
            </c:numRef>
          </c:xVal>
          <c:yVal>
            <c:numRef>
              <c:f>'#32'!$I$199:$I$202</c:f>
            </c:numRef>
          </c:yVal>
          <c:smooth val="1"/>
        </c:ser>
        <c:ser>
          <c:idx val="1"/>
          <c:order val="1"/>
          <c:tx>
            <c:strRef>
              <c:f>'#32'!$J$198</c:f>
              <c:strCache>
                <c:ptCount val="1"/>
                <c:pt idx="0">
                  <c:v>BenchPress</c:v>
                </c:pt>
              </c:strCache>
            </c:strRef>
          </c:tx>
          <c:spPr>
            <a:ln w="9525" cap="rnd">
              <a:solidFill>
                <a:schemeClr val="accent2"/>
              </a:solidFill>
              <a:round/>
            </a:ln>
            <a:effectLst>
              <a:outerShdw blurRad="57150" dist="19050" dir="5400000" algn="ctr" rotWithShape="0">
                <a:srgbClr val="000000">
                  <a:alpha val="63000"/>
                </a:srgbClr>
              </a:outerShdw>
            </a:effectLst>
          </c:spPr>
          <c:marker>
            <c:symbol val="none"/>
          </c:marker>
          <c:xVal>
            <c:numRef>
              <c:f>'#32'!$H$199:$H$202</c:f>
            </c:numRef>
          </c:xVal>
          <c:yVal>
            <c:numRef>
              <c:f>'#32'!$J$199:$J$202</c:f>
            </c:numRef>
          </c:yVal>
          <c:smooth val="1"/>
        </c:ser>
        <c:ser>
          <c:idx val="2"/>
          <c:order val="2"/>
          <c:tx>
            <c:strRef>
              <c:f>'#32'!$K$198</c:f>
              <c:strCache>
                <c:ptCount val="1"/>
                <c:pt idx="0">
                  <c:v>Deadlift</c:v>
                </c:pt>
              </c:strCache>
            </c:strRef>
          </c:tx>
          <c:spPr>
            <a:ln w="9525" cap="rnd">
              <a:solidFill>
                <a:schemeClr val="accent3"/>
              </a:solidFill>
              <a:round/>
            </a:ln>
            <a:effectLst>
              <a:outerShdw blurRad="57150" dist="19050" dir="5400000" algn="ctr" rotWithShape="0">
                <a:srgbClr val="000000">
                  <a:alpha val="63000"/>
                </a:srgbClr>
              </a:outerShdw>
            </a:effectLst>
          </c:spPr>
          <c:marker>
            <c:symbol val="none"/>
          </c:marker>
          <c:xVal>
            <c:numRef>
              <c:f>'#32'!$H$199:$H$202</c:f>
            </c:numRef>
          </c:xVal>
          <c:yVal>
            <c:numRef>
              <c:f>'#32'!$K$199:$K$202</c:f>
            </c:numRef>
          </c:yVal>
          <c:smooth val="1"/>
        </c:ser>
        <c:dLbls>
          <c:showLegendKey val="0"/>
          <c:showVal val="0"/>
          <c:showCatName val="0"/>
          <c:showSerName val="0"/>
          <c:showPercent val="0"/>
          <c:showBubbleSize val="0"/>
        </c:dLbls>
        <c:axId val="411176064"/>
        <c:axId val="411178808"/>
      </c:scatterChart>
      <c:valAx>
        <c:axId val="411176064"/>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1178808"/>
        <c:crosses val="autoZero"/>
        <c:crossBetween val="midCat"/>
        <c:majorUnit val="1"/>
      </c:valAx>
      <c:valAx>
        <c:axId val="411178808"/>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Number</a:t>
                </a:r>
                <a:r>
                  <a:rPr lang="en-US" baseline="0"/>
                  <a:t> of lifts</a:t>
                </a:r>
                <a:endParaRPr lang="en-US"/>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1176064"/>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979840298520626"/>
          <c:y val="0.19673065331094017"/>
          <c:w val="0.67382251667385984"/>
          <c:h val="0.62186551589023142"/>
        </c:manualLayout>
      </c:layout>
      <c:scatterChart>
        <c:scatterStyle val="smoothMarker"/>
        <c:varyColors val="0"/>
        <c:ser>
          <c:idx val="0"/>
          <c:order val="0"/>
          <c:tx>
            <c:strRef>
              <c:f>'#32'!$M$198</c:f>
              <c:strCache>
                <c:ptCount val="1"/>
                <c:pt idx="0">
                  <c:v>Squat</c:v>
                </c:pt>
              </c:strCache>
            </c:strRef>
          </c:tx>
          <c:spPr>
            <a:ln w="9525" cap="rnd">
              <a:solidFill>
                <a:schemeClr val="accent1"/>
              </a:solidFill>
              <a:round/>
            </a:ln>
            <a:effectLst>
              <a:outerShdw blurRad="57150" dist="19050" dir="5400000" algn="ctr" rotWithShape="0">
                <a:srgbClr val="000000">
                  <a:alpha val="63000"/>
                </a:srgbClr>
              </a:outerShdw>
            </a:effectLst>
          </c:spPr>
          <c:marker>
            <c:symbol val="none"/>
          </c:marker>
          <c:xVal>
            <c:numRef>
              <c:f>'#32'!$H$199:$H$202</c:f>
            </c:numRef>
          </c:xVal>
          <c:yVal>
            <c:numRef>
              <c:f>'#32'!$M$199:$M$202</c:f>
            </c:numRef>
          </c:yVal>
          <c:smooth val="1"/>
        </c:ser>
        <c:ser>
          <c:idx val="1"/>
          <c:order val="1"/>
          <c:tx>
            <c:strRef>
              <c:f>'#32'!$N$198</c:f>
              <c:strCache>
                <c:ptCount val="1"/>
                <c:pt idx="0">
                  <c:v>BenchPress</c:v>
                </c:pt>
              </c:strCache>
            </c:strRef>
          </c:tx>
          <c:spPr>
            <a:ln w="9525" cap="rnd">
              <a:solidFill>
                <a:schemeClr val="accent2"/>
              </a:solidFill>
              <a:round/>
            </a:ln>
            <a:effectLst>
              <a:outerShdw blurRad="57150" dist="19050" dir="5400000" algn="ctr" rotWithShape="0">
                <a:srgbClr val="000000">
                  <a:alpha val="63000"/>
                </a:srgbClr>
              </a:outerShdw>
            </a:effectLst>
          </c:spPr>
          <c:marker>
            <c:symbol val="none"/>
          </c:marker>
          <c:xVal>
            <c:numRef>
              <c:f>'#32'!$H$199:$H$202</c:f>
            </c:numRef>
          </c:xVal>
          <c:yVal>
            <c:numRef>
              <c:f>'#32'!$N$199:$N$202</c:f>
            </c:numRef>
          </c:yVal>
          <c:smooth val="1"/>
        </c:ser>
        <c:ser>
          <c:idx val="2"/>
          <c:order val="2"/>
          <c:tx>
            <c:strRef>
              <c:f>'#32'!$O$198</c:f>
              <c:strCache>
                <c:ptCount val="1"/>
                <c:pt idx="0">
                  <c:v>Deadlift</c:v>
                </c:pt>
              </c:strCache>
            </c:strRef>
          </c:tx>
          <c:spPr>
            <a:ln w="9525" cap="rnd">
              <a:solidFill>
                <a:schemeClr val="accent3"/>
              </a:solidFill>
              <a:round/>
            </a:ln>
            <a:effectLst>
              <a:outerShdw blurRad="57150" dist="19050" dir="5400000" algn="ctr" rotWithShape="0">
                <a:srgbClr val="000000">
                  <a:alpha val="63000"/>
                </a:srgbClr>
              </a:outerShdw>
            </a:effectLst>
          </c:spPr>
          <c:marker>
            <c:symbol val="none"/>
          </c:marker>
          <c:xVal>
            <c:numRef>
              <c:f>'#32'!$H$199:$H$202</c:f>
            </c:numRef>
          </c:xVal>
          <c:yVal>
            <c:numRef>
              <c:f>'#32'!$O$199:$O$202</c:f>
            </c:numRef>
          </c:yVal>
          <c:smooth val="1"/>
        </c:ser>
        <c:dLbls>
          <c:showLegendKey val="0"/>
          <c:showVal val="0"/>
          <c:showCatName val="0"/>
          <c:showSerName val="0"/>
          <c:showPercent val="0"/>
          <c:showBubbleSize val="0"/>
        </c:dLbls>
        <c:axId val="411172928"/>
        <c:axId val="411179200"/>
      </c:scatterChart>
      <c:valAx>
        <c:axId val="411172928"/>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1179200"/>
        <c:crosses val="autoZero"/>
        <c:crossBetween val="midCat"/>
        <c:majorUnit val="1"/>
      </c:valAx>
      <c:valAx>
        <c:axId val="411179200"/>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Poundage</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1172928"/>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da-DK"/>
              <a:t>#intensity</a:t>
            </a:r>
            <a:r>
              <a:rPr lang="da-DK" baseline="0"/>
              <a:t>, Squat</a:t>
            </a:r>
          </a:p>
        </c:rich>
      </c:tx>
      <c:layout>
        <c:manualLayout>
          <c:xMode val="edge"/>
          <c:yMode val="edge"/>
          <c:x val="0.25664036040966748"/>
          <c:y val="0"/>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da-DK"/>
        </a:p>
      </c:txPr>
    </c:title>
    <c:autoTitleDeleted val="0"/>
    <c:plotArea>
      <c:layout>
        <c:manualLayout>
          <c:layoutTarget val="inner"/>
          <c:xMode val="edge"/>
          <c:yMode val="edge"/>
          <c:x val="0.13476159230096238"/>
          <c:y val="6.9444444444444448E-2"/>
          <c:w val="0.57265419947506557"/>
          <c:h val="0.74915135608048999"/>
        </c:manualLayout>
      </c:layout>
      <c:scatterChart>
        <c:scatterStyle val="smoothMarker"/>
        <c:varyColors val="0"/>
        <c:ser>
          <c:idx val="1"/>
          <c:order val="1"/>
          <c:tx>
            <c:strRef>
              <c:f>'#37 (v.1)'!$J$276</c:f>
              <c:strCache>
                <c:ptCount val="1"/>
                <c:pt idx="0">
                  <c:v>60-69</c:v>
                </c:pt>
              </c:strCache>
            </c:strRef>
          </c:tx>
          <c:spPr>
            <a:ln w="9525" cap="rnd">
              <a:solidFill>
                <a:schemeClr val="accent2"/>
              </a:solidFill>
              <a:round/>
            </a:ln>
            <a:effectLst>
              <a:outerShdw blurRad="57150" dist="19050" dir="5400000" algn="ctr" rotWithShape="0">
                <a:srgbClr val="000000">
                  <a:alpha val="63000"/>
                </a:srgbClr>
              </a:outerShdw>
            </a:effectLst>
          </c:spPr>
          <c:marker>
            <c:symbol val="none"/>
          </c:marker>
          <c:yVal>
            <c:numRef>
              <c:f>'#37 (v.1)'!$J$277:$J$280</c:f>
            </c:numRef>
          </c:yVal>
          <c:smooth val="1"/>
        </c:ser>
        <c:dLbls>
          <c:showLegendKey val="0"/>
          <c:showVal val="0"/>
          <c:showCatName val="0"/>
          <c:showSerName val="0"/>
          <c:showPercent val="0"/>
          <c:showBubbleSize val="0"/>
        </c:dLbls>
        <c:axId val="411173712"/>
        <c:axId val="411179592"/>
      </c:scatterChart>
      <c:scatterChart>
        <c:scatterStyle val="smoothMarker"/>
        <c:varyColors val="0"/>
        <c:ser>
          <c:idx val="0"/>
          <c:order val="0"/>
          <c:tx>
            <c:strRef>
              <c:f>'#37 (v.1)'!$I$276</c:f>
              <c:strCache>
                <c:ptCount val="1"/>
                <c:pt idx="0">
                  <c:v>50-59</c:v>
                </c:pt>
              </c:strCache>
            </c:strRef>
          </c:tx>
          <c:spPr>
            <a:ln w="9525" cap="rnd">
              <a:solidFill>
                <a:schemeClr val="accent1"/>
              </a:solidFill>
              <a:round/>
            </a:ln>
            <a:effectLst>
              <a:outerShdw blurRad="57150" dist="19050" dir="5400000" algn="ctr" rotWithShape="0">
                <a:srgbClr val="000000">
                  <a:alpha val="63000"/>
                </a:srgbClr>
              </a:outerShdw>
            </a:effectLst>
          </c:spPr>
          <c:marker>
            <c:symbol val="none"/>
          </c:marker>
          <c:yVal>
            <c:numRef>
              <c:f>'#37 (v.1)'!$I$277:$I$280</c:f>
            </c:numRef>
          </c:yVal>
          <c:smooth val="1"/>
        </c:ser>
        <c:ser>
          <c:idx val="2"/>
          <c:order val="2"/>
          <c:tx>
            <c:strRef>
              <c:f>'#37 (v.1)'!$K$276</c:f>
              <c:strCache>
                <c:ptCount val="1"/>
                <c:pt idx="0">
                  <c:v>70-79</c:v>
                </c:pt>
              </c:strCache>
            </c:strRef>
          </c:tx>
          <c:spPr>
            <a:ln w="9525" cap="rnd">
              <a:solidFill>
                <a:schemeClr val="accent3"/>
              </a:solidFill>
              <a:round/>
            </a:ln>
            <a:effectLst>
              <a:outerShdw blurRad="57150" dist="19050" dir="5400000" algn="ctr" rotWithShape="0">
                <a:srgbClr val="000000">
                  <a:alpha val="63000"/>
                </a:srgbClr>
              </a:outerShdw>
            </a:effectLst>
          </c:spPr>
          <c:marker>
            <c:symbol val="none"/>
          </c:marker>
          <c:yVal>
            <c:numRef>
              <c:f>'#37 (v.1)'!$K$277:$K$280</c:f>
            </c:numRef>
          </c:yVal>
          <c:smooth val="1"/>
        </c:ser>
        <c:ser>
          <c:idx val="3"/>
          <c:order val="3"/>
          <c:tx>
            <c:strRef>
              <c:f>'#37 (v.1)'!$L$276</c:f>
              <c:strCache>
                <c:ptCount val="1"/>
                <c:pt idx="0">
                  <c:v>80-89</c:v>
                </c:pt>
              </c:strCache>
            </c:strRef>
          </c:tx>
          <c:spPr>
            <a:ln w="9525" cap="rnd">
              <a:solidFill>
                <a:schemeClr val="accent4"/>
              </a:solidFill>
              <a:round/>
            </a:ln>
            <a:effectLst>
              <a:outerShdw blurRad="57150" dist="19050" dir="5400000" algn="ctr" rotWithShape="0">
                <a:srgbClr val="000000">
                  <a:alpha val="63000"/>
                </a:srgbClr>
              </a:outerShdw>
            </a:effectLst>
          </c:spPr>
          <c:marker>
            <c:symbol val="none"/>
          </c:marker>
          <c:yVal>
            <c:numRef>
              <c:f>'#37 (v.1)'!$L$277:$L$280</c:f>
            </c:numRef>
          </c:yVal>
          <c:smooth val="1"/>
        </c:ser>
        <c:ser>
          <c:idx val="4"/>
          <c:order val="4"/>
          <c:tx>
            <c:strRef>
              <c:f>'#37 (v.1)'!$M$276</c:f>
              <c:strCache>
                <c:ptCount val="1"/>
                <c:pt idx="0">
                  <c:v>90+</c:v>
                </c:pt>
              </c:strCache>
            </c:strRef>
          </c:tx>
          <c:spPr>
            <a:ln w="9525" cap="rnd">
              <a:solidFill>
                <a:schemeClr val="accent5"/>
              </a:solidFill>
              <a:round/>
            </a:ln>
            <a:effectLst>
              <a:outerShdw blurRad="57150" dist="19050" dir="5400000" algn="ctr" rotWithShape="0">
                <a:srgbClr val="000000">
                  <a:alpha val="63000"/>
                </a:srgbClr>
              </a:outerShdw>
            </a:effectLst>
          </c:spPr>
          <c:marker>
            <c:symbol val="none"/>
          </c:marker>
          <c:yVal>
            <c:numRef>
              <c:f>'#37 (v.1)'!$M$277:$M$280</c:f>
            </c:numRef>
          </c:yVal>
          <c:smooth val="1"/>
        </c:ser>
        <c:dLbls>
          <c:showLegendKey val="0"/>
          <c:showVal val="0"/>
          <c:showCatName val="0"/>
          <c:showSerName val="0"/>
          <c:showPercent val="0"/>
          <c:showBubbleSize val="0"/>
        </c:dLbls>
        <c:axId val="411174104"/>
        <c:axId val="411180768"/>
      </c:scatterChart>
      <c:valAx>
        <c:axId val="411173712"/>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1179592"/>
        <c:crosses val="autoZero"/>
        <c:crossBetween val="midCat"/>
        <c:majorUnit val="1"/>
      </c:valAx>
      <c:valAx>
        <c:axId val="411179592"/>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1173712"/>
        <c:crosses val="autoZero"/>
        <c:crossBetween val="midCat"/>
      </c:valAx>
      <c:valAx>
        <c:axId val="411180768"/>
        <c:scaling>
          <c:orientation val="minMax"/>
        </c:scaling>
        <c:delete val="1"/>
        <c:axPos val="r"/>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Number of lifts</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crossAx val="411174104"/>
        <c:crosses val="max"/>
        <c:crossBetween val="midCat"/>
      </c:valAx>
      <c:valAx>
        <c:axId val="411174104"/>
        <c:scaling>
          <c:orientation val="minMax"/>
        </c:scaling>
        <c:delete val="1"/>
        <c:axPos val="b"/>
        <c:numFmt formatCode="0" sourceLinked="1"/>
        <c:majorTickMark val="none"/>
        <c:minorTickMark val="none"/>
        <c:tickLblPos val="nextTo"/>
        <c:crossAx val="411180768"/>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da-DK"/>
              <a:t>#Intensity,</a:t>
            </a:r>
            <a:r>
              <a:rPr lang="da-DK" baseline="0"/>
              <a:t> BenchPress</a:t>
            </a:r>
            <a:endParaRPr lang="da-DK"/>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da-DK"/>
        </a:p>
      </c:txPr>
    </c:title>
    <c:autoTitleDeleted val="0"/>
    <c:plotArea>
      <c:layout>
        <c:manualLayout>
          <c:layoutTarget val="inner"/>
          <c:xMode val="edge"/>
          <c:yMode val="edge"/>
          <c:x val="0.13476159230096238"/>
          <c:y val="6.9444444444444448E-2"/>
          <c:w val="0.57265419947506557"/>
          <c:h val="0.74915135608048999"/>
        </c:manualLayout>
      </c:layout>
      <c:scatterChart>
        <c:scatterStyle val="smoothMarker"/>
        <c:varyColors val="0"/>
        <c:ser>
          <c:idx val="1"/>
          <c:order val="1"/>
          <c:tx>
            <c:strRef>
              <c:f>'#37 (v.1)'!$P$276</c:f>
              <c:strCache>
                <c:ptCount val="1"/>
                <c:pt idx="0">
                  <c:v>60-69</c:v>
                </c:pt>
              </c:strCache>
            </c:strRef>
          </c:tx>
          <c:spPr>
            <a:ln w="9525" cap="rnd">
              <a:solidFill>
                <a:schemeClr val="accent2"/>
              </a:solidFill>
              <a:round/>
            </a:ln>
            <a:effectLst>
              <a:outerShdw blurRad="57150" dist="19050" dir="5400000" algn="ctr" rotWithShape="0">
                <a:srgbClr val="000000">
                  <a:alpha val="63000"/>
                </a:srgbClr>
              </a:outerShdw>
            </a:effectLst>
          </c:spPr>
          <c:marker>
            <c:symbol val="none"/>
          </c:marker>
          <c:yVal>
            <c:numRef>
              <c:f>'#37 (v.1)'!$P$277:$P$280</c:f>
            </c:numRef>
          </c:yVal>
          <c:smooth val="1"/>
        </c:ser>
        <c:dLbls>
          <c:showLegendKey val="0"/>
          <c:showVal val="0"/>
          <c:showCatName val="0"/>
          <c:showSerName val="0"/>
          <c:showPercent val="0"/>
          <c:showBubbleSize val="0"/>
        </c:dLbls>
        <c:axId val="411177240"/>
        <c:axId val="411181160"/>
      </c:scatterChart>
      <c:scatterChart>
        <c:scatterStyle val="smoothMarker"/>
        <c:varyColors val="0"/>
        <c:ser>
          <c:idx val="0"/>
          <c:order val="0"/>
          <c:tx>
            <c:strRef>
              <c:f>'#37 (v.1)'!$O$276</c:f>
              <c:strCache>
                <c:ptCount val="1"/>
                <c:pt idx="0">
                  <c:v>50-59</c:v>
                </c:pt>
              </c:strCache>
            </c:strRef>
          </c:tx>
          <c:spPr>
            <a:ln w="9525" cap="rnd">
              <a:solidFill>
                <a:schemeClr val="accent1"/>
              </a:solidFill>
              <a:round/>
            </a:ln>
            <a:effectLst>
              <a:outerShdw blurRad="57150" dist="19050" dir="5400000" algn="ctr" rotWithShape="0">
                <a:srgbClr val="000000">
                  <a:alpha val="63000"/>
                </a:srgbClr>
              </a:outerShdw>
            </a:effectLst>
          </c:spPr>
          <c:marker>
            <c:symbol val="none"/>
          </c:marker>
          <c:yVal>
            <c:numRef>
              <c:f>'#37 (v.1)'!$O$277:$O$280</c:f>
            </c:numRef>
          </c:yVal>
          <c:smooth val="1"/>
        </c:ser>
        <c:ser>
          <c:idx val="2"/>
          <c:order val="2"/>
          <c:tx>
            <c:strRef>
              <c:f>'#37 (v.1)'!$Q$276</c:f>
              <c:strCache>
                <c:ptCount val="1"/>
                <c:pt idx="0">
                  <c:v>70-79</c:v>
                </c:pt>
              </c:strCache>
            </c:strRef>
          </c:tx>
          <c:spPr>
            <a:ln w="9525" cap="rnd">
              <a:solidFill>
                <a:schemeClr val="accent3"/>
              </a:solidFill>
              <a:round/>
            </a:ln>
            <a:effectLst>
              <a:outerShdw blurRad="57150" dist="19050" dir="5400000" algn="ctr" rotWithShape="0">
                <a:srgbClr val="000000">
                  <a:alpha val="63000"/>
                </a:srgbClr>
              </a:outerShdw>
            </a:effectLst>
          </c:spPr>
          <c:marker>
            <c:symbol val="none"/>
          </c:marker>
          <c:yVal>
            <c:numRef>
              <c:f>'#37 (v.1)'!$Q$277:$Q$280</c:f>
            </c:numRef>
          </c:yVal>
          <c:smooth val="1"/>
        </c:ser>
        <c:ser>
          <c:idx val="3"/>
          <c:order val="3"/>
          <c:tx>
            <c:strRef>
              <c:f>'#37 (v.1)'!$R$276</c:f>
              <c:strCache>
                <c:ptCount val="1"/>
                <c:pt idx="0">
                  <c:v>80-89</c:v>
                </c:pt>
              </c:strCache>
            </c:strRef>
          </c:tx>
          <c:spPr>
            <a:ln w="9525" cap="rnd">
              <a:solidFill>
                <a:schemeClr val="accent4"/>
              </a:solidFill>
              <a:round/>
            </a:ln>
            <a:effectLst>
              <a:outerShdw blurRad="57150" dist="19050" dir="5400000" algn="ctr" rotWithShape="0">
                <a:srgbClr val="000000">
                  <a:alpha val="63000"/>
                </a:srgbClr>
              </a:outerShdw>
            </a:effectLst>
          </c:spPr>
          <c:marker>
            <c:symbol val="none"/>
          </c:marker>
          <c:yVal>
            <c:numRef>
              <c:f>'#37 (v.1)'!$R$277:$R$280</c:f>
            </c:numRef>
          </c:yVal>
          <c:smooth val="1"/>
        </c:ser>
        <c:ser>
          <c:idx val="4"/>
          <c:order val="4"/>
          <c:tx>
            <c:strRef>
              <c:f>'#37 (v.1)'!$S$276</c:f>
              <c:strCache>
                <c:ptCount val="1"/>
                <c:pt idx="0">
                  <c:v>90+</c:v>
                </c:pt>
              </c:strCache>
            </c:strRef>
          </c:tx>
          <c:spPr>
            <a:ln w="9525" cap="rnd">
              <a:solidFill>
                <a:schemeClr val="accent5"/>
              </a:solidFill>
              <a:round/>
            </a:ln>
            <a:effectLst>
              <a:outerShdw blurRad="57150" dist="19050" dir="5400000" algn="ctr" rotWithShape="0">
                <a:srgbClr val="000000">
                  <a:alpha val="63000"/>
                </a:srgbClr>
              </a:outerShdw>
            </a:effectLst>
          </c:spPr>
          <c:marker>
            <c:symbol val="none"/>
          </c:marker>
          <c:yVal>
            <c:numRef>
              <c:f>'#37 (v.1)'!$S$277:$S$280</c:f>
            </c:numRef>
          </c:yVal>
          <c:smooth val="1"/>
        </c:ser>
        <c:dLbls>
          <c:showLegendKey val="0"/>
          <c:showVal val="0"/>
          <c:showCatName val="0"/>
          <c:showSerName val="0"/>
          <c:showPercent val="0"/>
          <c:showBubbleSize val="0"/>
        </c:dLbls>
        <c:axId val="411175280"/>
        <c:axId val="411181552"/>
      </c:scatterChart>
      <c:valAx>
        <c:axId val="411177240"/>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1181160"/>
        <c:crosses val="autoZero"/>
        <c:crossBetween val="midCat"/>
        <c:majorUnit val="1"/>
      </c:valAx>
      <c:valAx>
        <c:axId val="411181160"/>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1177240"/>
        <c:crosses val="autoZero"/>
        <c:crossBetween val="midCat"/>
      </c:valAx>
      <c:valAx>
        <c:axId val="411181552"/>
        <c:scaling>
          <c:orientation val="minMax"/>
        </c:scaling>
        <c:delete val="1"/>
        <c:axPos val="r"/>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Number of lifts</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crossAx val="411175280"/>
        <c:crosses val="max"/>
        <c:crossBetween val="midCat"/>
      </c:valAx>
      <c:valAx>
        <c:axId val="411175280"/>
        <c:scaling>
          <c:orientation val="minMax"/>
        </c:scaling>
        <c:delete val="1"/>
        <c:axPos val="b"/>
        <c:numFmt formatCode="0" sourceLinked="1"/>
        <c:majorTickMark val="none"/>
        <c:minorTickMark val="none"/>
        <c:tickLblPos val="nextTo"/>
        <c:crossAx val="41118155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da-DK"/>
              <a:t>#Intensity,</a:t>
            </a:r>
            <a:r>
              <a:rPr lang="da-DK" baseline="0"/>
              <a:t> Deadlift</a:t>
            </a:r>
            <a:endParaRPr lang="da-DK"/>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da-DK"/>
        </a:p>
      </c:txPr>
    </c:title>
    <c:autoTitleDeleted val="0"/>
    <c:plotArea>
      <c:layout>
        <c:manualLayout>
          <c:layoutTarget val="inner"/>
          <c:xMode val="edge"/>
          <c:yMode val="edge"/>
          <c:x val="0.13476159230096238"/>
          <c:y val="6.9444444444444448E-2"/>
          <c:w val="0.57265419947506557"/>
          <c:h val="0.74915135608048999"/>
        </c:manualLayout>
      </c:layout>
      <c:scatterChart>
        <c:scatterStyle val="smoothMarker"/>
        <c:varyColors val="0"/>
        <c:ser>
          <c:idx val="1"/>
          <c:order val="1"/>
          <c:tx>
            <c:strRef>
              <c:f>'#37 (v.1)'!$V$276</c:f>
              <c:strCache>
                <c:ptCount val="1"/>
                <c:pt idx="0">
                  <c:v>60-69</c:v>
                </c:pt>
              </c:strCache>
            </c:strRef>
          </c:tx>
          <c:spPr>
            <a:ln w="9525" cap="rnd">
              <a:solidFill>
                <a:schemeClr val="accent2"/>
              </a:solidFill>
              <a:round/>
            </a:ln>
            <a:effectLst>
              <a:outerShdw blurRad="57150" dist="19050" dir="5400000" algn="ctr" rotWithShape="0">
                <a:srgbClr val="000000">
                  <a:alpha val="63000"/>
                </a:srgbClr>
              </a:outerShdw>
            </a:effectLst>
          </c:spPr>
          <c:marker>
            <c:symbol val="none"/>
          </c:marker>
          <c:yVal>
            <c:numRef>
              <c:f>'#37 (v.1)'!$V$277:$V$280</c:f>
            </c:numRef>
          </c:yVal>
          <c:smooth val="1"/>
        </c:ser>
        <c:dLbls>
          <c:showLegendKey val="0"/>
          <c:showVal val="0"/>
          <c:showCatName val="0"/>
          <c:showSerName val="0"/>
          <c:showPercent val="0"/>
          <c:showBubbleSize val="0"/>
        </c:dLbls>
        <c:axId val="411182728"/>
        <c:axId val="411175672"/>
      </c:scatterChart>
      <c:scatterChart>
        <c:scatterStyle val="smoothMarker"/>
        <c:varyColors val="0"/>
        <c:ser>
          <c:idx val="0"/>
          <c:order val="0"/>
          <c:tx>
            <c:strRef>
              <c:f>'#37 (v.1)'!$U$276</c:f>
              <c:strCache>
                <c:ptCount val="1"/>
                <c:pt idx="0">
                  <c:v>50-59</c:v>
                </c:pt>
              </c:strCache>
            </c:strRef>
          </c:tx>
          <c:spPr>
            <a:ln w="9525" cap="rnd">
              <a:solidFill>
                <a:schemeClr val="accent1"/>
              </a:solidFill>
              <a:round/>
            </a:ln>
            <a:effectLst>
              <a:outerShdw blurRad="57150" dist="19050" dir="5400000" algn="ctr" rotWithShape="0">
                <a:srgbClr val="000000">
                  <a:alpha val="63000"/>
                </a:srgbClr>
              </a:outerShdw>
            </a:effectLst>
          </c:spPr>
          <c:marker>
            <c:symbol val="none"/>
          </c:marker>
          <c:yVal>
            <c:numRef>
              <c:f>'#37 (v.1)'!$U$277:$U$280</c:f>
            </c:numRef>
          </c:yVal>
          <c:smooth val="1"/>
        </c:ser>
        <c:ser>
          <c:idx val="2"/>
          <c:order val="2"/>
          <c:tx>
            <c:strRef>
              <c:f>'#37 (v.1)'!$W$276</c:f>
              <c:strCache>
                <c:ptCount val="1"/>
                <c:pt idx="0">
                  <c:v>70-79</c:v>
                </c:pt>
              </c:strCache>
            </c:strRef>
          </c:tx>
          <c:spPr>
            <a:ln w="9525" cap="rnd">
              <a:solidFill>
                <a:schemeClr val="accent3"/>
              </a:solidFill>
              <a:round/>
            </a:ln>
            <a:effectLst>
              <a:outerShdw blurRad="57150" dist="19050" dir="5400000" algn="ctr" rotWithShape="0">
                <a:srgbClr val="000000">
                  <a:alpha val="63000"/>
                </a:srgbClr>
              </a:outerShdw>
            </a:effectLst>
          </c:spPr>
          <c:marker>
            <c:symbol val="none"/>
          </c:marker>
          <c:yVal>
            <c:numRef>
              <c:f>'#37 (v.1)'!$W$277:$W$280</c:f>
            </c:numRef>
          </c:yVal>
          <c:smooth val="1"/>
        </c:ser>
        <c:ser>
          <c:idx val="3"/>
          <c:order val="3"/>
          <c:tx>
            <c:strRef>
              <c:f>'#37 (v.1)'!$X$276</c:f>
              <c:strCache>
                <c:ptCount val="1"/>
                <c:pt idx="0">
                  <c:v>80-89</c:v>
                </c:pt>
              </c:strCache>
            </c:strRef>
          </c:tx>
          <c:spPr>
            <a:ln w="9525" cap="rnd">
              <a:solidFill>
                <a:schemeClr val="accent4"/>
              </a:solidFill>
              <a:round/>
            </a:ln>
            <a:effectLst>
              <a:outerShdw blurRad="57150" dist="19050" dir="5400000" algn="ctr" rotWithShape="0">
                <a:srgbClr val="000000">
                  <a:alpha val="63000"/>
                </a:srgbClr>
              </a:outerShdw>
            </a:effectLst>
          </c:spPr>
          <c:marker>
            <c:symbol val="none"/>
          </c:marker>
          <c:yVal>
            <c:numRef>
              <c:f>'#37 (v.1)'!$X$277:$X$280</c:f>
            </c:numRef>
          </c:yVal>
          <c:smooth val="1"/>
        </c:ser>
        <c:ser>
          <c:idx val="4"/>
          <c:order val="4"/>
          <c:tx>
            <c:strRef>
              <c:f>'#37 (v.1)'!$Y$276</c:f>
              <c:strCache>
                <c:ptCount val="1"/>
                <c:pt idx="0">
                  <c:v>90+</c:v>
                </c:pt>
              </c:strCache>
            </c:strRef>
          </c:tx>
          <c:spPr>
            <a:ln w="9525" cap="rnd">
              <a:solidFill>
                <a:schemeClr val="accent5"/>
              </a:solidFill>
              <a:round/>
            </a:ln>
            <a:effectLst>
              <a:outerShdw blurRad="57150" dist="19050" dir="5400000" algn="ctr" rotWithShape="0">
                <a:srgbClr val="000000">
                  <a:alpha val="63000"/>
                </a:srgbClr>
              </a:outerShdw>
            </a:effectLst>
          </c:spPr>
          <c:marker>
            <c:symbol val="none"/>
          </c:marker>
          <c:yVal>
            <c:numRef>
              <c:f>'#37 (v.1)'!$Y$277:$Y$280</c:f>
            </c:numRef>
          </c:yVal>
          <c:smooth val="1"/>
        </c:ser>
        <c:dLbls>
          <c:showLegendKey val="0"/>
          <c:showVal val="0"/>
          <c:showCatName val="0"/>
          <c:showSerName val="0"/>
          <c:showPercent val="0"/>
          <c:showBubbleSize val="0"/>
        </c:dLbls>
        <c:axId val="411184296"/>
        <c:axId val="411177632"/>
      </c:scatterChart>
      <c:valAx>
        <c:axId val="411182728"/>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1175672"/>
        <c:crosses val="autoZero"/>
        <c:crossBetween val="midCat"/>
        <c:majorUnit val="1"/>
      </c:valAx>
      <c:valAx>
        <c:axId val="411175672"/>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1182728"/>
        <c:crosses val="autoZero"/>
        <c:crossBetween val="midCat"/>
      </c:valAx>
      <c:valAx>
        <c:axId val="411177632"/>
        <c:scaling>
          <c:orientation val="minMax"/>
        </c:scaling>
        <c:delete val="1"/>
        <c:axPos val="r"/>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Number of lifts</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crossAx val="411184296"/>
        <c:crosses val="max"/>
        <c:crossBetween val="midCat"/>
      </c:valAx>
      <c:valAx>
        <c:axId val="411184296"/>
        <c:scaling>
          <c:orientation val="minMax"/>
        </c:scaling>
        <c:delete val="1"/>
        <c:axPos val="b"/>
        <c:numFmt formatCode="0" sourceLinked="1"/>
        <c:majorTickMark val="none"/>
        <c:minorTickMark val="none"/>
        <c:tickLblPos val="nextTo"/>
        <c:crossAx val="41117763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76159230096238"/>
          <c:y val="6.9444444444444448E-2"/>
          <c:w val="0.57265419947506557"/>
          <c:h val="0.74915135608048999"/>
        </c:manualLayout>
      </c:layout>
      <c:scatterChart>
        <c:scatterStyle val="smoothMarker"/>
        <c:varyColors val="0"/>
        <c:ser>
          <c:idx val="3"/>
          <c:order val="0"/>
          <c:tx>
            <c:strRef>
              <c:f>'#29'!$L$259</c:f>
              <c:strCache>
                <c:ptCount val="1"/>
                <c:pt idx="0">
                  <c:v>NL</c:v>
                </c:pt>
              </c:strCache>
            </c:strRef>
          </c:tx>
          <c:spPr>
            <a:ln w="9525" cap="rnd">
              <a:solidFill>
                <a:schemeClr val="accent4"/>
              </a:solidFill>
              <a:round/>
            </a:ln>
            <a:effectLst>
              <a:outerShdw blurRad="57150" dist="19050" dir="5400000" algn="ctr" rotWithShape="0">
                <a:srgbClr val="000000">
                  <a:alpha val="63000"/>
                </a:srgbClr>
              </a:outerShdw>
            </a:effectLst>
          </c:spPr>
          <c:marker>
            <c:symbol val="none"/>
          </c:marker>
          <c:xVal>
            <c:numRef>
              <c:f>'#29'!$H$260:$H$263</c:f>
            </c:numRef>
          </c:xVal>
          <c:yVal>
            <c:numRef>
              <c:f>'#29'!$L$260:$L$263</c:f>
            </c:numRef>
          </c:yVal>
          <c:smooth val="1"/>
        </c:ser>
        <c:dLbls>
          <c:showLegendKey val="0"/>
          <c:showVal val="0"/>
          <c:showCatName val="0"/>
          <c:showSerName val="0"/>
          <c:showPercent val="0"/>
          <c:showBubbleSize val="0"/>
        </c:dLbls>
        <c:axId val="407748888"/>
        <c:axId val="407745752"/>
      </c:scatterChart>
      <c:scatterChart>
        <c:scatterStyle val="smoothMarker"/>
        <c:varyColors val="0"/>
        <c:ser>
          <c:idx val="4"/>
          <c:order val="1"/>
          <c:tx>
            <c:strRef>
              <c:f>'#29'!$Q$259</c:f>
              <c:strCache>
                <c:ptCount val="1"/>
                <c:pt idx="0">
                  <c:v>Avg. Weight</c:v>
                </c:pt>
              </c:strCache>
            </c:strRef>
          </c:tx>
          <c:spPr>
            <a:ln w="9525" cap="rnd">
              <a:solidFill>
                <a:schemeClr val="accent5"/>
              </a:solidFill>
              <a:round/>
            </a:ln>
            <a:effectLst>
              <a:outerShdw blurRad="57150" dist="19050" dir="5400000" algn="ctr" rotWithShape="0">
                <a:srgbClr val="000000">
                  <a:alpha val="63000"/>
                </a:srgbClr>
              </a:outerShdw>
            </a:effectLst>
          </c:spPr>
          <c:marker>
            <c:symbol val="none"/>
          </c:marker>
          <c:xVal>
            <c:numRef>
              <c:f>'#29'!$H$260:$H$263</c:f>
            </c:numRef>
          </c:xVal>
          <c:yVal>
            <c:numRef>
              <c:f>'#29'!$Q$260:$Q$263</c:f>
            </c:numRef>
          </c:yVal>
          <c:smooth val="1"/>
        </c:ser>
        <c:dLbls>
          <c:showLegendKey val="0"/>
          <c:showVal val="0"/>
          <c:showCatName val="0"/>
          <c:showSerName val="0"/>
          <c:showPercent val="0"/>
          <c:showBubbleSize val="0"/>
        </c:dLbls>
        <c:axId val="408518672"/>
        <c:axId val="407746144"/>
      </c:scatterChart>
      <c:valAx>
        <c:axId val="407748888"/>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07745752"/>
        <c:crosses val="autoZero"/>
        <c:crossBetween val="midCat"/>
        <c:majorUnit val="1"/>
      </c:valAx>
      <c:valAx>
        <c:axId val="407745752"/>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Number</a:t>
                </a:r>
                <a:r>
                  <a:rPr lang="en-US" baseline="0"/>
                  <a:t> of lifts</a:t>
                </a:r>
                <a:endParaRPr lang="en-US"/>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07748888"/>
        <c:crosses val="autoZero"/>
        <c:crossBetween val="midCat"/>
      </c:valAx>
      <c:valAx>
        <c:axId val="407746144"/>
        <c:scaling>
          <c:orientation val="minMax"/>
        </c:scaling>
        <c:delete val="0"/>
        <c:axPos val="r"/>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da-DK"/>
                  <a:t>Avg.</a:t>
                </a:r>
                <a:r>
                  <a:rPr lang="da-DK" baseline="0"/>
                  <a:t> Weight</a:t>
                </a:r>
                <a:endParaRPr lang="da-DK"/>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out"/>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08518672"/>
        <c:crosses val="max"/>
        <c:crossBetween val="midCat"/>
      </c:valAx>
      <c:valAx>
        <c:axId val="408518672"/>
        <c:scaling>
          <c:orientation val="minMax"/>
        </c:scaling>
        <c:delete val="1"/>
        <c:axPos val="b"/>
        <c:numFmt formatCode="0" sourceLinked="1"/>
        <c:majorTickMark val="out"/>
        <c:minorTickMark val="none"/>
        <c:tickLblPos val="nextTo"/>
        <c:crossAx val="407746144"/>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76159230096238"/>
          <c:y val="6.9444444444444448E-2"/>
          <c:w val="0.57265419947506557"/>
          <c:h val="0.74915135608048999"/>
        </c:manualLayout>
      </c:layout>
      <c:scatterChart>
        <c:scatterStyle val="smoothMarker"/>
        <c:varyColors val="0"/>
        <c:ser>
          <c:idx val="3"/>
          <c:order val="0"/>
          <c:tx>
            <c:strRef>
              <c:f>'#37 (v.1)'!$L$268</c:f>
              <c:strCache>
                <c:ptCount val="1"/>
                <c:pt idx="0">
                  <c:v>NL</c:v>
                </c:pt>
              </c:strCache>
            </c:strRef>
          </c:tx>
          <c:spPr>
            <a:ln w="9525" cap="rnd">
              <a:solidFill>
                <a:schemeClr val="accent4"/>
              </a:solidFill>
              <a:round/>
            </a:ln>
            <a:effectLst>
              <a:outerShdw blurRad="57150" dist="19050" dir="5400000" algn="ctr" rotWithShape="0">
                <a:srgbClr val="000000">
                  <a:alpha val="63000"/>
                </a:srgbClr>
              </a:outerShdw>
            </a:effectLst>
          </c:spPr>
          <c:marker>
            <c:symbol val="none"/>
          </c:marker>
          <c:xVal>
            <c:numRef>
              <c:f>'#37 (v.1)'!$H$269:$H$272</c:f>
            </c:numRef>
          </c:xVal>
          <c:yVal>
            <c:numRef>
              <c:f>'#37 (v.1)'!$L$269:$L$272</c:f>
            </c:numRef>
          </c:yVal>
          <c:smooth val="1"/>
        </c:ser>
        <c:dLbls>
          <c:showLegendKey val="0"/>
          <c:showVal val="0"/>
          <c:showCatName val="0"/>
          <c:showSerName val="0"/>
          <c:showPercent val="0"/>
          <c:showBubbleSize val="0"/>
        </c:dLbls>
        <c:axId val="411178416"/>
        <c:axId val="411186648"/>
      </c:scatterChart>
      <c:scatterChart>
        <c:scatterStyle val="smoothMarker"/>
        <c:varyColors val="0"/>
        <c:ser>
          <c:idx val="4"/>
          <c:order val="1"/>
          <c:tx>
            <c:strRef>
              <c:f>'#37 (v.1)'!$Q$268</c:f>
              <c:strCache>
                <c:ptCount val="1"/>
                <c:pt idx="0">
                  <c:v>Avg. Weight</c:v>
                </c:pt>
              </c:strCache>
            </c:strRef>
          </c:tx>
          <c:spPr>
            <a:ln w="9525" cap="rnd">
              <a:solidFill>
                <a:schemeClr val="accent5"/>
              </a:solidFill>
              <a:round/>
            </a:ln>
            <a:effectLst>
              <a:outerShdw blurRad="57150" dist="19050" dir="5400000" algn="ctr" rotWithShape="0">
                <a:srgbClr val="000000">
                  <a:alpha val="63000"/>
                </a:srgbClr>
              </a:outerShdw>
            </a:effectLst>
          </c:spPr>
          <c:marker>
            <c:symbol val="none"/>
          </c:marker>
          <c:xVal>
            <c:numRef>
              <c:f>'#37 (v.1)'!$H$269:$H$272</c:f>
            </c:numRef>
          </c:xVal>
          <c:yVal>
            <c:numRef>
              <c:f>'#37 (v.1)'!$Q$269:$Q$272</c:f>
            </c:numRef>
          </c:yVal>
          <c:smooth val="1"/>
        </c:ser>
        <c:dLbls>
          <c:showLegendKey val="0"/>
          <c:showVal val="0"/>
          <c:showCatName val="0"/>
          <c:showSerName val="0"/>
          <c:showPercent val="0"/>
          <c:showBubbleSize val="0"/>
        </c:dLbls>
        <c:axId val="411185864"/>
        <c:axId val="411186256"/>
      </c:scatterChart>
      <c:valAx>
        <c:axId val="411178416"/>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1186648"/>
        <c:crosses val="autoZero"/>
        <c:crossBetween val="midCat"/>
        <c:majorUnit val="1"/>
      </c:valAx>
      <c:valAx>
        <c:axId val="411186648"/>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Number</a:t>
                </a:r>
                <a:r>
                  <a:rPr lang="en-US" baseline="0"/>
                  <a:t> of lifts</a:t>
                </a:r>
                <a:endParaRPr lang="en-US"/>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1178416"/>
        <c:crosses val="autoZero"/>
        <c:crossBetween val="midCat"/>
      </c:valAx>
      <c:valAx>
        <c:axId val="411186256"/>
        <c:scaling>
          <c:orientation val="minMax"/>
        </c:scaling>
        <c:delete val="0"/>
        <c:axPos val="r"/>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da-DK"/>
                  <a:t>Avg.</a:t>
                </a:r>
                <a:r>
                  <a:rPr lang="da-DK" baseline="0"/>
                  <a:t> Weight</a:t>
                </a:r>
                <a:endParaRPr lang="da-DK"/>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out"/>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1185864"/>
        <c:crosses val="max"/>
        <c:crossBetween val="midCat"/>
      </c:valAx>
      <c:valAx>
        <c:axId val="411185864"/>
        <c:scaling>
          <c:orientation val="minMax"/>
        </c:scaling>
        <c:delete val="1"/>
        <c:axPos val="b"/>
        <c:numFmt formatCode="0" sourceLinked="1"/>
        <c:majorTickMark val="out"/>
        <c:minorTickMark val="none"/>
        <c:tickLblPos val="nextTo"/>
        <c:crossAx val="411186256"/>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66238641763559"/>
          <c:y val="5.1624797721112808E-2"/>
          <c:w val="0.69690782173278354"/>
          <c:h val="0.85962286843942459"/>
        </c:manualLayout>
      </c:layout>
      <c:barChart>
        <c:barDir val="col"/>
        <c:grouping val="stacked"/>
        <c:varyColors val="0"/>
        <c:ser>
          <c:idx val="0"/>
          <c:order val="0"/>
          <c:tx>
            <c:strRef>
              <c:f>'#37 (v.1)'!$I$310</c:f>
              <c:strCache>
                <c:ptCount val="1"/>
                <c:pt idx="0">
                  <c:v>50-59</c:v>
                </c:pt>
              </c:strCache>
            </c:strRef>
          </c:tx>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'#37 (v.1)'!$I$311:$I$314</c:f>
            </c:numRef>
          </c:val>
        </c:ser>
        <c:ser>
          <c:idx val="1"/>
          <c:order val="1"/>
          <c:tx>
            <c:strRef>
              <c:f>'#37 (v.1)'!$J$310</c:f>
              <c:strCache>
                <c:ptCount val="1"/>
                <c:pt idx="0">
                  <c:v>60-69</c:v>
                </c:pt>
              </c:strCache>
            </c:strRef>
          </c:tx>
          <c:spPr>
            <a:solidFill>
              <a:schemeClr val="accent2">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'#37 (v.1)'!$J$311:$J$314</c:f>
            </c:numRef>
          </c:val>
        </c:ser>
        <c:ser>
          <c:idx val="2"/>
          <c:order val="2"/>
          <c:tx>
            <c:strRef>
              <c:f>'#37 (v.1)'!$K$310</c:f>
              <c:strCache>
                <c:ptCount val="1"/>
                <c:pt idx="0">
                  <c:v>70-79</c:v>
                </c:pt>
              </c:strCache>
            </c:strRef>
          </c:tx>
          <c:spPr>
            <a:solidFill>
              <a:schemeClr val="accent3">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'#37 (v.1)'!$K$311:$K$314</c:f>
            </c:numRef>
          </c:val>
        </c:ser>
        <c:ser>
          <c:idx val="3"/>
          <c:order val="3"/>
          <c:tx>
            <c:strRef>
              <c:f>'#37 (v.1)'!$L$310</c:f>
              <c:strCache>
                <c:ptCount val="1"/>
                <c:pt idx="0">
                  <c:v>80-89</c:v>
                </c:pt>
              </c:strCache>
            </c:strRef>
          </c:tx>
          <c:spPr>
            <a:solidFill>
              <a:schemeClr val="accent4">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'#37 (v.1)'!$L$311:$L$314</c:f>
            </c:numRef>
          </c:val>
        </c:ser>
        <c:ser>
          <c:idx val="4"/>
          <c:order val="4"/>
          <c:tx>
            <c:strRef>
              <c:f>'#37 (v.1)'!$M$310</c:f>
              <c:strCache>
                <c:ptCount val="1"/>
                <c:pt idx="0">
                  <c:v>90+</c:v>
                </c:pt>
              </c:strCache>
            </c:strRef>
          </c:tx>
          <c:spPr>
            <a:solidFill>
              <a:schemeClr val="accent5">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'#37 (v.1)'!$M$311:$M$314</c:f>
            </c:numRef>
          </c:val>
        </c:ser>
        <c:dLbls>
          <c:dLblPos val="ctr"/>
          <c:showLegendKey val="0"/>
          <c:showVal val="1"/>
          <c:showCatName val="0"/>
          <c:showSerName val="0"/>
          <c:showPercent val="0"/>
          <c:showBubbleSize val="0"/>
        </c:dLbls>
        <c:gapWidth val="50"/>
        <c:overlap val="100"/>
        <c:axId val="411187824"/>
        <c:axId val="411188216"/>
      </c:barChart>
      <c:catAx>
        <c:axId val="411187824"/>
        <c:scaling>
          <c:orientation val="minMax"/>
        </c:scaling>
        <c:delete val="0"/>
        <c:axPos val="b"/>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11188216"/>
        <c:crosses val="autoZero"/>
        <c:auto val="1"/>
        <c:lblAlgn val="ctr"/>
        <c:lblOffset val="100"/>
        <c:noMultiLvlLbl val="0"/>
      </c:catAx>
      <c:valAx>
        <c:axId val="411188216"/>
        <c:scaling>
          <c:orientation val="minMax"/>
          <c:max val="1"/>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111878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66238641763559"/>
          <c:y val="5.1624797721112808E-2"/>
          <c:w val="0.69690782173278354"/>
          <c:h val="0.85962286843942459"/>
        </c:manualLayout>
      </c:layout>
      <c:barChart>
        <c:barDir val="col"/>
        <c:grouping val="stacked"/>
        <c:varyColors val="0"/>
        <c:ser>
          <c:idx val="0"/>
          <c:order val="0"/>
          <c:tx>
            <c:strRef>
              <c:f>'#37 (v.1)'!$O$310</c:f>
              <c:strCache>
                <c:ptCount val="1"/>
                <c:pt idx="0">
                  <c:v>50-59</c:v>
                </c:pt>
              </c:strCache>
            </c:strRef>
          </c:tx>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'#37 (v.1)'!$O$311:$O$314</c:f>
            </c:numRef>
          </c:val>
        </c:ser>
        <c:ser>
          <c:idx val="1"/>
          <c:order val="1"/>
          <c:tx>
            <c:strRef>
              <c:f>'#37 (v.1)'!$P$310</c:f>
              <c:strCache>
                <c:ptCount val="1"/>
                <c:pt idx="0">
                  <c:v>60-69</c:v>
                </c:pt>
              </c:strCache>
            </c:strRef>
          </c:tx>
          <c:spPr>
            <a:solidFill>
              <a:schemeClr val="accent2">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'#37 (v.1)'!$P$311:$P$314</c:f>
            </c:numRef>
          </c:val>
        </c:ser>
        <c:ser>
          <c:idx val="2"/>
          <c:order val="2"/>
          <c:tx>
            <c:strRef>
              <c:f>'#37 (v.1)'!$Q$310</c:f>
              <c:strCache>
                <c:ptCount val="1"/>
                <c:pt idx="0">
                  <c:v>70-79</c:v>
                </c:pt>
              </c:strCache>
            </c:strRef>
          </c:tx>
          <c:spPr>
            <a:solidFill>
              <a:schemeClr val="accent3">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'#37 (v.1)'!$Q$311:$Q$314</c:f>
            </c:numRef>
          </c:val>
        </c:ser>
        <c:ser>
          <c:idx val="3"/>
          <c:order val="3"/>
          <c:tx>
            <c:strRef>
              <c:f>'#37 (v.1)'!$R$310</c:f>
              <c:strCache>
                <c:ptCount val="1"/>
                <c:pt idx="0">
                  <c:v>80-89</c:v>
                </c:pt>
              </c:strCache>
            </c:strRef>
          </c:tx>
          <c:spPr>
            <a:solidFill>
              <a:schemeClr val="accent4">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'#37 (v.1)'!$R$311:$R$314</c:f>
            </c:numRef>
          </c:val>
        </c:ser>
        <c:ser>
          <c:idx val="4"/>
          <c:order val="4"/>
          <c:tx>
            <c:strRef>
              <c:f>'#37 (v.1)'!$S$310</c:f>
              <c:strCache>
                <c:ptCount val="1"/>
                <c:pt idx="0">
                  <c:v>90+</c:v>
                </c:pt>
              </c:strCache>
            </c:strRef>
          </c:tx>
          <c:spPr>
            <a:solidFill>
              <a:schemeClr val="accent5">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'#37 (v.1)'!$S$311:$S$314</c:f>
            </c:numRef>
          </c:val>
        </c:ser>
        <c:dLbls>
          <c:dLblPos val="ctr"/>
          <c:showLegendKey val="0"/>
          <c:showVal val="1"/>
          <c:showCatName val="0"/>
          <c:showSerName val="0"/>
          <c:showPercent val="0"/>
          <c:showBubbleSize val="0"/>
        </c:dLbls>
        <c:gapWidth val="50"/>
        <c:overlap val="100"/>
        <c:axId val="411188608"/>
        <c:axId val="411185472"/>
      </c:barChart>
      <c:catAx>
        <c:axId val="411188608"/>
        <c:scaling>
          <c:orientation val="minMax"/>
        </c:scaling>
        <c:delete val="0"/>
        <c:axPos val="b"/>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11185472"/>
        <c:crosses val="autoZero"/>
        <c:auto val="1"/>
        <c:lblAlgn val="ctr"/>
        <c:lblOffset val="100"/>
        <c:noMultiLvlLbl val="0"/>
      </c:catAx>
      <c:valAx>
        <c:axId val="411185472"/>
        <c:scaling>
          <c:orientation val="minMax"/>
          <c:max val="1"/>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11188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66238641763559"/>
          <c:y val="5.1624797721112808E-2"/>
          <c:w val="0.69690782173278354"/>
          <c:h val="0.85962286843942459"/>
        </c:manualLayout>
      </c:layout>
      <c:barChart>
        <c:barDir val="col"/>
        <c:grouping val="stacked"/>
        <c:varyColors val="0"/>
        <c:ser>
          <c:idx val="0"/>
          <c:order val="0"/>
          <c:tx>
            <c:strRef>
              <c:f>'#37 (v.1)'!$U$310</c:f>
              <c:strCache>
                <c:ptCount val="1"/>
                <c:pt idx="0">
                  <c:v>50-59</c:v>
                </c:pt>
              </c:strCache>
            </c:strRef>
          </c:tx>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'#37 (v.1)'!$U$311:$U$314</c:f>
            </c:numRef>
          </c:val>
        </c:ser>
        <c:ser>
          <c:idx val="1"/>
          <c:order val="1"/>
          <c:tx>
            <c:strRef>
              <c:f>'#37 (v.1)'!$V$310</c:f>
              <c:strCache>
                <c:ptCount val="1"/>
                <c:pt idx="0">
                  <c:v>60-69</c:v>
                </c:pt>
              </c:strCache>
            </c:strRef>
          </c:tx>
          <c:spPr>
            <a:solidFill>
              <a:schemeClr val="accent2">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'#37 (v.1)'!$V$311:$V$314</c:f>
            </c:numRef>
          </c:val>
        </c:ser>
        <c:ser>
          <c:idx val="2"/>
          <c:order val="2"/>
          <c:tx>
            <c:strRef>
              <c:f>'#37 (v.1)'!$W$310</c:f>
              <c:strCache>
                <c:ptCount val="1"/>
                <c:pt idx="0">
                  <c:v>70-79</c:v>
                </c:pt>
              </c:strCache>
            </c:strRef>
          </c:tx>
          <c:spPr>
            <a:solidFill>
              <a:schemeClr val="accent3">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'#37 (v.1)'!$W$311:$W$314</c:f>
            </c:numRef>
          </c:val>
        </c:ser>
        <c:ser>
          <c:idx val="3"/>
          <c:order val="3"/>
          <c:tx>
            <c:strRef>
              <c:f>'#37 (v.1)'!$X$310</c:f>
              <c:strCache>
                <c:ptCount val="1"/>
                <c:pt idx="0">
                  <c:v>80-89</c:v>
                </c:pt>
              </c:strCache>
            </c:strRef>
          </c:tx>
          <c:spPr>
            <a:solidFill>
              <a:schemeClr val="accent4">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'#37 (v.1)'!$X$311:$X$314</c:f>
            </c:numRef>
          </c:val>
        </c:ser>
        <c:ser>
          <c:idx val="4"/>
          <c:order val="4"/>
          <c:tx>
            <c:strRef>
              <c:f>'#37 (v.1)'!$Y$310</c:f>
              <c:strCache>
                <c:ptCount val="1"/>
                <c:pt idx="0">
                  <c:v>90+</c:v>
                </c:pt>
              </c:strCache>
            </c:strRef>
          </c:tx>
          <c:spPr>
            <a:solidFill>
              <a:schemeClr val="accent5">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'#37 (v.1)'!$Y$311:$Y$314</c:f>
            </c:numRef>
          </c:val>
        </c:ser>
        <c:dLbls>
          <c:dLblPos val="ctr"/>
          <c:showLegendKey val="0"/>
          <c:showVal val="1"/>
          <c:showCatName val="0"/>
          <c:showSerName val="0"/>
          <c:showPercent val="0"/>
          <c:showBubbleSize val="0"/>
        </c:dLbls>
        <c:gapWidth val="50"/>
        <c:overlap val="100"/>
        <c:axId val="414507112"/>
        <c:axId val="414503584"/>
      </c:barChart>
      <c:catAx>
        <c:axId val="414507112"/>
        <c:scaling>
          <c:orientation val="minMax"/>
        </c:scaling>
        <c:delete val="0"/>
        <c:axPos val="b"/>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14503584"/>
        <c:crosses val="autoZero"/>
        <c:auto val="1"/>
        <c:lblAlgn val="ctr"/>
        <c:lblOffset val="100"/>
        <c:noMultiLvlLbl val="0"/>
      </c:catAx>
      <c:valAx>
        <c:axId val="414503584"/>
        <c:scaling>
          <c:orientation val="minMax"/>
          <c:max val="1"/>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1450711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76159230096238"/>
          <c:y val="0.19673065331094017"/>
          <c:w val="0.73885931822882545"/>
          <c:h val="0.62186551589023142"/>
        </c:manualLayout>
      </c:layout>
      <c:scatterChart>
        <c:scatterStyle val="smoothMarker"/>
        <c:varyColors val="0"/>
        <c:ser>
          <c:idx val="0"/>
          <c:order val="0"/>
          <c:tx>
            <c:strRef>
              <c:f>'#37 (v.1)'!$I$268</c:f>
              <c:strCache>
                <c:ptCount val="1"/>
                <c:pt idx="0">
                  <c:v>Squat</c:v>
                </c:pt>
              </c:strCache>
            </c:strRef>
          </c:tx>
          <c:spPr>
            <a:ln w="9525" cap="rnd">
              <a:solidFill>
                <a:schemeClr val="accent1"/>
              </a:solidFill>
              <a:round/>
            </a:ln>
            <a:effectLst>
              <a:outerShdw blurRad="57150" dist="19050" dir="5400000" algn="ctr" rotWithShape="0">
                <a:srgbClr val="000000">
                  <a:alpha val="63000"/>
                </a:srgbClr>
              </a:outerShdw>
            </a:effectLst>
          </c:spPr>
          <c:marker>
            <c:symbol val="none"/>
          </c:marker>
          <c:xVal>
            <c:numRef>
              <c:f>'#37 (v.1)'!$H$269:$H$272</c:f>
            </c:numRef>
          </c:xVal>
          <c:yVal>
            <c:numRef>
              <c:f>'#37 (v.1)'!$I$269:$I$272</c:f>
            </c:numRef>
          </c:yVal>
          <c:smooth val="1"/>
        </c:ser>
        <c:ser>
          <c:idx val="1"/>
          <c:order val="1"/>
          <c:tx>
            <c:strRef>
              <c:f>'#37 (v.1)'!$J$268</c:f>
              <c:strCache>
                <c:ptCount val="1"/>
                <c:pt idx="0">
                  <c:v>BenchPress</c:v>
                </c:pt>
              </c:strCache>
            </c:strRef>
          </c:tx>
          <c:spPr>
            <a:ln w="9525" cap="rnd">
              <a:solidFill>
                <a:schemeClr val="accent2"/>
              </a:solidFill>
              <a:round/>
            </a:ln>
            <a:effectLst>
              <a:outerShdw blurRad="57150" dist="19050" dir="5400000" algn="ctr" rotWithShape="0">
                <a:srgbClr val="000000">
                  <a:alpha val="63000"/>
                </a:srgbClr>
              </a:outerShdw>
            </a:effectLst>
          </c:spPr>
          <c:marker>
            <c:symbol val="none"/>
          </c:marker>
          <c:xVal>
            <c:numRef>
              <c:f>'#37 (v.1)'!$H$269:$H$272</c:f>
            </c:numRef>
          </c:xVal>
          <c:yVal>
            <c:numRef>
              <c:f>'#37 (v.1)'!$J$269:$J$272</c:f>
            </c:numRef>
          </c:yVal>
          <c:smooth val="1"/>
        </c:ser>
        <c:ser>
          <c:idx val="2"/>
          <c:order val="2"/>
          <c:tx>
            <c:strRef>
              <c:f>'#37 (v.1)'!$K$268</c:f>
              <c:strCache>
                <c:ptCount val="1"/>
                <c:pt idx="0">
                  <c:v>Deadlift</c:v>
                </c:pt>
              </c:strCache>
            </c:strRef>
          </c:tx>
          <c:spPr>
            <a:ln w="9525" cap="rnd">
              <a:solidFill>
                <a:schemeClr val="accent3"/>
              </a:solidFill>
              <a:round/>
            </a:ln>
            <a:effectLst>
              <a:outerShdw blurRad="57150" dist="19050" dir="5400000" algn="ctr" rotWithShape="0">
                <a:srgbClr val="000000">
                  <a:alpha val="63000"/>
                </a:srgbClr>
              </a:outerShdw>
            </a:effectLst>
          </c:spPr>
          <c:marker>
            <c:symbol val="none"/>
          </c:marker>
          <c:xVal>
            <c:numRef>
              <c:f>'#37 (v.1)'!$H$269:$H$272</c:f>
            </c:numRef>
          </c:xVal>
          <c:yVal>
            <c:numRef>
              <c:f>'#37 (v.1)'!$K$269:$K$272</c:f>
            </c:numRef>
          </c:yVal>
          <c:smooth val="1"/>
        </c:ser>
        <c:dLbls>
          <c:showLegendKey val="0"/>
          <c:showVal val="0"/>
          <c:showCatName val="0"/>
          <c:showSerName val="0"/>
          <c:showPercent val="0"/>
          <c:showBubbleSize val="0"/>
        </c:dLbls>
        <c:axId val="414511032"/>
        <c:axId val="414498880"/>
      </c:scatterChart>
      <c:valAx>
        <c:axId val="414511032"/>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4498880"/>
        <c:crosses val="autoZero"/>
        <c:crossBetween val="midCat"/>
        <c:majorUnit val="1"/>
      </c:valAx>
      <c:valAx>
        <c:axId val="414498880"/>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Number</a:t>
                </a:r>
                <a:r>
                  <a:rPr lang="en-US" baseline="0"/>
                  <a:t> of lifts</a:t>
                </a:r>
                <a:endParaRPr lang="en-US"/>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4511032"/>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979840298520626"/>
          <c:y val="0.19673065331094017"/>
          <c:w val="0.67382251667385984"/>
          <c:h val="0.62186551589023142"/>
        </c:manualLayout>
      </c:layout>
      <c:scatterChart>
        <c:scatterStyle val="smoothMarker"/>
        <c:varyColors val="0"/>
        <c:ser>
          <c:idx val="0"/>
          <c:order val="0"/>
          <c:tx>
            <c:strRef>
              <c:f>'#37 (v.1)'!$M$268</c:f>
              <c:strCache>
                <c:ptCount val="1"/>
                <c:pt idx="0">
                  <c:v>Squat</c:v>
                </c:pt>
              </c:strCache>
            </c:strRef>
          </c:tx>
          <c:spPr>
            <a:ln w="9525" cap="rnd">
              <a:solidFill>
                <a:schemeClr val="accent1"/>
              </a:solidFill>
              <a:round/>
            </a:ln>
            <a:effectLst>
              <a:outerShdw blurRad="57150" dist="19050" dir="5400000" algn="ctr" rotWithShape="0">
                <a:srgbClr val="000000">
                  <a:alpha val="63000"/>
                </a:srgbClr>
              </a:outerShdw>
            </a:effectLst>
          </c:spPr>
          <c:marker>
            <c:symbol val="none"/>
          </c:marker>
          <c:xVal>
            <c:numRef>
              <c:f>'#37 (v.1)'!$H$269:$H$272</c:f>
            </c:numRef>
          </c:xVal>
          <c:yVal>
            <c:numRef>
              <c:f>'#37 (v.1)'!$M$269:$M$272</c:f>
            </c:numRef>
          </c:yVal>
          <c:smooth val="1"/>
        </c:ser>
        <c:ser>
          <c:idx val="1"/>
          <c:order val="1"/>
          <c:tx>
            <c:strRef>
              <c:f>'#37 (v.1)'!$N$268</c:f>
              <c:strCache>
                <c:ptCount val="1"/>
                <c:pt idx="0">
                  <c:v>BenchPress</c:v>
                </c:pt>
              </c:strCache>
            </c:strRef>
          </c:tx>
          <c:spPr>
            <a:ln w="9525" cap="rnd">
              <a:solidFill>
                <a:schemeClr val="accent2"/>
              </a:solidFill>
              <a:round/>
            </a:ln>
            <a:effectLst>
              <a:outerShdw blurRad="57150" dist="19050" dir="5400000" algn="ctr" rotWithShape="0">
                <a:srgbClr val="000000">
                  <a:alpha val="63000"/>
                </a:srgbClr>
              </a:outerShdw>
            </a:effectLst>
          </c:spPr>
          <c:marker>
            <c:symbol val="none"/>
          </c:marker>
          <c:xVal>
            <c:numRef>
              <c:f>'#37 (v.1)'!$H$269:$H$272</c:f>
            </c:numRef>
          </c:xVal>
          <c:yVal>
            <c:numRef>
              <c:f>'#37 (v.1)'!$N$269:$N$272</c:f>
            </c:numRef>
          </c:yVal>
          <c:smooth val="1"/>
        </c:ser>
        <c:ser>
          <c:idx val="2"/>
          <c:order val="2"/>
          <c:tx>
            <c:strRef>
              <c:f>'#37 (v.1)'!$O$268</c:f>
              <c:strCache>
                <c:ptCount val="1"/>
                <c:pt idx="0">
                  <c:v>Deadlift</c:v>
                </c:pt>
              </c:strCache>
            </c:strRef>
          </c:tx>
          <c:spPr>
            <a:ln w="9525" cap="rnd">
              <a:solidFill>
                <a:schemeClr val="accent3"/>
              </a:solidFill>
              <a:round/>
            </a:ln>
            <a:effectLst>
              <a:outerShdw blurRad="57150" dist="19050" dir="5400000" algn="ctr" rotWithShape="0">
                <a:srgbClr val="000000">
                  <a:alpha val="63000"/>
                </a:srgbClr>
              </a:outerShdw>
            </a:effectLst>
          </c:spPr>
          <c:marker>
            <c:symbol val="none"/>
          </c:marker>
          <c:xVal>
            <c:numRef>
              <c:f>'#37 (v.1)'!$H$269:$H$272</c:f>
            </c:numRef>
          </c:xVal>
          <c:yVal>
            <c:numRef>
              <c:f>'#37 (v.1)'!$O$269:$O$272</c:f>
            </c:numRef>
          </c:yVal>
          <c:smooth val="1"/>
        </c:ser>
        <c:dLbls>
          <c:showLegendKey val="0"/>
          <c:showVal val="0"/>
          <c:showCatName val="0"/>
          <c:showSerName val="0"/>
          <c:showPercent val="0"/>
          <c:showBubbleSize val="0"/>
        </c:dLbls>
        <c:axId val="414502016"/>
        <c:axId val="414507504"/>
      </c:scatterChart>
      <c:valAx>
        <c:axId val="414502016"/>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4507504"/>
        <c:crosses val="autoZero"/>
        <c:crossBetween val="midCat"/>
        <c:majorUnit val="1"/>
      </c:valAx>
      <c:valAx>
        <c:axId val="414507504"/>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Poundage</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4502016"/>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da-DK"/>
              <a:t>#intensity</a:t>
            </a:r>
            <a:r>
              <a:rPr lang="da-DK" baseline="0"/>
              <a:t>, Squat</a:t>
            </a:r>
          </a:p>
        </c:rich>
      </c:tx>
      <c:layout>
        <c:manualLayout>
          <c:xMode val="edge"/>
          <c:yMode val="edge"/>
          <c:x val="0.25664036040966748"/>
          <c:y val="0"/>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da-DK"/>
        </a:p>
      </c:txPr>
    </c:title>
    <c:autoTitleDeleted val="0"/>
    <c:plotArea>
      <c:layout>
        <c:manualLayout>
          <c:layoutTarget val="inner"/>
          <c:xMode val="edge"/>
          <c:yMode val="edge"/>
          <c:x val="0.13476159230096238"/>
          <c:y val="6.9444444444444448E-2"/>
          <c:w val="0.57265419947506557"/>
          <c:h val="0.74915135608048999"/>
        </c:manualLayout>
      </c:layout>
      <c:scatterChart>
        <c:scatterStyle val="smoothMarker"/>
        <c:varyColors val="0"/>
        <c:ser>
          <c:idx val="0"/>
          <c:order val="0"/>
          <c:spPr>
            <a:ln w="9525" cap="rnd">
              <a:solidFill>
                <a:schemeClr val="accent1"/>
              </a:solidFill>
              <a:round/>
            </a:ln>
            <a:effectLst>
              <a:outerShdw blurRad="57150" dist="19050" dir="5400000" algn="ctr" rotWithShape="0">
                <a:srgbClr val="000000">
                  <a:alpha val="63000"/>
                </a:srgbClr>
              </a:outerShdw>
            </a:effectLst>
          </c:spPr>
          <c:marker>
            <c:symbol val="none"/>
          </c:marker>
          <c:xVal>
            <c:numRef>
              <c:f>'#37 (v.2)'!$I$307</c:f>
            </c:numRef>
          </c:xVal>
          <c:yVal>
            <c:numRef>
              <c:f>'#37 (v.2)'!$I$308:$I$311</c:f>
            </c:numRef>
          </c:yVal>
          <c:smooth val="1"/>
        </c:ser>
        <c:ser>
          <c:idx val="1"/>
          <c:order val="1"/>
          <c:spPr>
            <a:ln w="9525" cap="rnd">
              <a:solidFill>
                <a:schemeClr val="accent2"/>
              </a:solidFill>
              <a:round/>
            </a:ln>
            <a:effectLst>
              <a:outerShdw blurRad="57150" dist="19050" dir="5400000" algn="ctr" rotWithShape="0">
                <a:srgbClr val="000000">
                  <a:alpha val="63000"/>
                </a:srgbClr>
              </a:outerShdw>
            </a:effectLst>
          </c:spPr>
          <c:marker>
            <c:symbol val="none"/>
          </c:marker>
          <c:xVal>
            <c:numRef>
              <c:f>'#37 (v.2)'!$I$307:$M$307</c:f>
            </c:numRef>
          </c:xVal>
          <c:yVal>
            <c:numRef>
              <c:f>'#37 (v.2)'!$I$309:$M$309</c:f>
            </c:numRef>
          </c:yVal>
          <c:smooth val="1"/>
        </c:ser>
        <c:ser>
          <c:idx val="2"/>
          <c:order val="2"/>
          <c:spPr>
            <a:ln w="9525" cap="rnd">
              <a:solidFill>
                <a:schemeClr val="accent3"/>
              </a:solidFill>
              <a:round/>
            </a:ln>
            <a:effectLst>
              <a:outerShdw blurRad="57150" dist="19050" dir="5400000" algn="ctr" rotWithShape="0">
                <a:srgbClr val="000000">
                  <a:alpha val="63000"/>
                </a:srgbClr>
              </a:outerShdw>
            </a:effectLst>
          </c:spPr>
          <c:marker>
            <c:symbol val="none"/>
          </c:marker>
          <c:xVal>
            <c:numRef>
              <c:f>'#37 (v.2)'!$I$307:$M$307</c:f>
            </c:numRef>
          </c:xVal>
          <c:yVal>
            <c:numRef>
              <c:f>'#37 (v.2)'!$I$310:$M$310</c:f>
            </c:numRef>
          </c:yVal>
          <c:smooth val="1"/>
        </c:ser>
        <c:ser>
          <c:idx val="3"/>
          <c:order val="3"/>
          <c:spPr>
            <a:ln w="9525" cap="rnd">
              <a:solidFill>
                <a:schemeClr val="accent4"/>
              </a:solidFill>
              <a:round/>
            </a:ln>
            <a:effectLst>
              <a:outerShdw blurRad="57150" dist="19050" dir="5400000" algn="ctr" rotWithShape="0">
                <a:srgbClr val="000000">
                  <a:alpha val="63000"/>
                </a:srgbClr>
              </a:outerShdw>
            </a:effectLst>
          </c:spPr>
          <c:marker>
            <c:symbol val="none"/>
          </c:marker>
          <c:xVal>
            <c:numRef>
              <c:f>'#37 (v.2)'!$I$307:$M$307</c:f>
            </c:numRef>
          </c:xVal>
          <c:yVal>
            <c:numRef>
              <c:f>'#37 (v.2)'!$I$311:$M$311</c:f>
            </c:numRef>
          </c:yVal>
          <c:smooth val="1"/>
        </c:ser>
        <c:dLbls>
          <c:showLegendKey val="0"/>
          <c:showVal val="0"/>
          <c:showCatName val="0"/>
          <c:showSerName val="0"/>
          <c:showPercent val="0"/>
          <c:showBubbleSize val="0"/>
        </c:dLbls>
        <c:axId val="414503192"/>
        <c:axId val="414509856"/>
      </c:scatterChart>
      <c:valAx>
        <c:axId val="414503192"/>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4509856"/>
        <c:crosses val="autoZero"/>
        <c:crossBetween val="midCat"/>
        <c:majorUnit val="1"/>
      </c:valAx>
      <c:valAx>
        <c:axId val="414509856"/>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450319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da-DK"/>
              <a:t>#Intensity,</a:t>
            </a:r>
            <a:r>
              <a:rPr lang="da-DK" baseline="0"/>
              <a:t> BenchPress</a:t>
            </a:r>
            <a:endParaRPr lang="da-DK"/>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da-DK"/>
        </a:p>
      </c:txPr>
    </c:title>
    <c:autoTitleDeleted val="0"/>
    <c:plotArea>
      <c:layout>
        <c:manualLayout>
          <c:layoutTarget val="inner"/>
          <c:xMode val="edge"/>
          <c:yMode val="edge"/>
          <c:x val="0.13476159230096238"/>
          <c:y val="6.9444444444444448E-2"/>
          <c:w val="0.57265419947506557"/>
          <c:h val="0.74915135608048999"/>
        </c:manualLayout>
      </c:layout>
      <c:scatterChart>
        <c:scatterStyle val="smoothMarker"/>
        <c:varyColors val="0"/>
        <c:ser>
          <c:idx val="1"/>
          <c:order val="1"/>
          <c:tx>
            <c:strRef>
              <c:f>'#37 (v.1)'!$P$276</c:f>
              <c:strCache>
                <c:ptCount val="1"/>
                <c:pt idx="0">
                  <c:v>60-69</c:v>
                </c:pt>
              </c:strCache>
            </c:strRef>
          </c:tx>
          <c:spPr>
            <a:ln w="9525" cap="rnd">
              <a:solidFill>
                <a:schemeClr val="accent2"/>
              </a:solidFill>
              <a:round/>
            </a:ln>
            <a:effectLst>
              <a:outerShdw blurRad="57150" dist="19050" dir="5400000" algn="ctr" rotWithShape="0">
                <a:srgbClr val="000000">
                  <a:alpha val="63000"/>
                </a:srgbClr>
              </a:outerShdw>
            </a:effectLst>
          </c:spPr>
          <c:marker>
            <c:symbol val="none"/>
          </c:marker>
          <c:yVal>
            <c:numRef>
              <c:f>'#37 (v.1)'!$P$277:$P$280</c:f>
            </c:numRef>
          </c:yVal>
          <c:smooth val="1"/>
        </c:ser>
        <c:dLbls>
          <c:showLegendKey val="0"/>
          <c:showVal val="0"/>
          <c:showCatName val="0"/>
          <c:showSerName val="0"/>
          <c:showPercent val="0"/>
          <c:showBubbleSize val="0"/>
        </c:dLbls>
        <c:axId val="414510248"/>
        <c:axId val="414507896"/>
      </c:scatterChart>
      <c:scatterChart>
        <c:scatterStyle val="smoothMarker"/>
        <c:varyColors val="0"/>
        <c:ser>
          <c:idx val="0"/>
          <c:order val="0"/>
          <c:tx>
            <c:strRef>
              <c:f>'#37 (v.1)'!$O$276</c:f>
              <c:strCache>
                <c:ptCount val="1"/>
                <c:pt idx="0">
                  <c:v>50-59</c:v>
                </c:pt>
              </c:strCache>
            </c:strRef>
          </c:tx>
          <c:spPr>
            <a:ln w="9525" cap="rnd">
              <a:solidFill>
                <a:schemeClr val="accent1"/>
              </a:solidFill>
              <a:round/>
            </a:ln>
            <a:effectLst>
              <a:outerShdw blurRad="57150" dist="19050" dir="5400000" algn="ctr" rotWithShape="0">
                <a:srgbClr val="000000">
                  <a:alpha val="63000"/>
                </a:srgbClr>
              </a:outerShdw>
            </a:effectLst>
          </c:spPr>
          <c:marker>
            <c:symbol val="none"/>
          </c:marker>
          <c:yVal>
            <c:numRef>
              <c:f>'#37 (v.1)'!$O$277:$O$280</c:f>
            </c:numRef>
          </c:yVal>
          <c:smooth val="1"/>
        </c:ser>
        <c:ser>
          <c:idx val="2"/>
          <c:order val="2"/>
          <c:tx>
            <c:strRef>
              <c:f>'#37 (v.1)'!$Q$276</c:f>
              <c:strCache>
                <c:ptCount val="1"/>
                <c:pt idx="0">
                  <c:v>70-79</c:v>
                </c:pt>
              </c:strCache>
            </c:strRef>
          </c:tx>
          <c:spPr>
            <a:ln w="9525" cap="rnd">
              <a:solidFill>
                <a:schemeClr val="accent3"/>
              </a:solidFill>
              <a:round/>
            </a:ln>
            <a:effectLst>
              <a:outerShdw blurRad="57150" dist="19050" dir="5400000" algn="ctr" rotWithShape="0">
                <a:srgbClr val="000000">
                  <a:alpha val="63000"/>
                </a:srgbClr>
              </a:outerShdw>
            </a:effectLst>
          </c:spPr>
          <c:marker>
            <c:symbol val="none"/>
          </c:marker>
          <c:yVal>
            <c:numRef>
              <c:f>'#37 (v.1)'!$Q$277:$Q$280</c:f>
            </c:numRef>
          </c:yVal>
          <c:smooth val="1"/>
        </c:ser>
        <c:ser>
          <c:idx val="3"/>
          <c:order val="3"/>
          <c:tx>
            <c:strRef>
              <c:f>'#37 (v.1)'!$R$276</c:f>
              <c:strCache>
                <c:ptCount val="1"/>
                <c:pt idx="0">
                  <c:v>80-89</c:v>
                </c:pt>
              </c:strCache>
            </c:strRef>
          </c:tx>
          <c:spPr>
            <a:ln w="9525" cap="rnd">
              <a:solidFill>
                <a:schemeClr val="accent4"/>
              </a:solidFill>
              <a:round/>
            </a:ln>
            <a:effectLst>
              <a:outerShdw blurRad="57150" dist="19050" dir="5400000" algn="ctr" rotWithShape="0">
                <a:srgbClr val="000000">
                  <a:alpha val="63000"/>
                </a:srgbClr>
              </a:outerShdw>
            </a:effectLst>
          </c:spPr>
          <c:marker>
            <c:symbol val="none"/>
          </c:marker>
          <c:yVal>
            <c:numRef>
              <c:f>'#37 (v.1)'!$R$277:$R$280</c:f>
            </c:numRef>
          </c:yVal>
          <c:smooth val="1"/>
        </c:ser>
        <c:ser>
          <c:idx val="4"/>
          <c:order val="4"/>
          <c:tx>
            <c:strRef>
              <c:f>'#37 (v.1)'!$S$276</c:f>
              <c:strCache>
                <c:ptCount val="1"/>
                <c:pt idx="0">
                  <c:v>90+</c:v>
                </c:pt>
              </c:strCache>
            </c:strRef>
          </c:tx>
          <c:spPr>
            <a:ln w="9525" cap="rnd">
              <a:solidFill>
                <a:schemeClr val="accent5"/>
              </a:solidFill>
              <a:round/>
            </a:ln>
            <a:effectLst>
              <a:outerShdw blurRad="57150" dist="19050" dir="5400000" algn="ctr" rotWithShape="0">
                <a:srgbClr val="000000">
                  <a:alpha val="63000"/>
                </a:srgbClr>
              </a:outerShdw>
            </a:effectLst>
          </c:spPr>
          <c:marker>
            <c:symbol val="none"/>
          </c:marker>
          <c:yVal>
            <c:numRef>
              <c:f>'#37 (v.1)'!$S$277:$S$280</c:f>
            </c:numRef>
          </c:yVal>
          <c:smooth val="1"/>
        </c:ser>
        <c:dLbls>
          <c:showLegendKey val="0"/>
          <c:showVal val="0"/>
          <c:showCatName val="0"/>
          <c:showSerName val="0"/>
          <c:showPercent val="0"/>
          <c:showBubbleSize val="0"/>
        </c:dLbls>
        <c:axId val="414504368"/>
        <c:axId val="414506328"/>
      </c:scatterChart>
      <c:valAx>
        <c:axId val="414510248"/>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4507896"/>
        <c:crosses val="autoZero"/>
        <c:crossBetween val="midCat"/>
        <c:majorUnit val="1"/>
      </c:valAx>
      <c:valAx>
        <c:axId val="414507896"/>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4510248"/>
        <c:crosses val="autoZero"/>
        <c:crossBetween val="midCat"/>
      </c:valAx>
      <c:valAx>
        <c:axId val="414506328"/>
        <c:scaling>
          <c:orientation val="minMax"/>
        </c:scaling>
        <c:delete val="1"/>
        <c:axPos val="r"/>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Number of lifts</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crossAx val="414504368"/>
        <c:crosses val="max"/>
        <c:crossBetween val="midCat"/>
      </c:valAx>
      <c:valAx>
        <c:axId val="414504368"/>
        <c:scaling>
          <c:orientation val="minMax"/>
        </c:scaling>
        <c:delete val="1"/>
        <c:axPos val="b"/>
        <c:numFmt formatCode="0" sourceLinked="1"/>
        <c:majorTickMark val="none"/>
        <c:minorTickMark val="none"/>
        <c:tickLblPos val="nextTo"/>
        <c:crossAx val="414506328"/>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da-DK"/>
              <a:t>#Intensity,</a:t>
            </a:r>
            <a:r>
              <a:rPr lang="da-DK" baseline="0"/>
              <a:t> Deadlift</a:t>
            </a:r>
            <a:endParaRPr lang="da-DK"/>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da-DK"/>
        </a:p>
      </c:txPr>
    </c:title>
    <c:autoTitleDeleted val="0"/>
    <c:plotArea>
      <c:layout>
        <c:manualLayout>
          <c:layoutTarget val="inner"/>
          <c:xMode val="edge"/>
          <c:yMode val="edge"/>
          <c:x val="0.13476159230096238"/>
          <c:y val="6.9444444444444448E-2"/>
          <c:w val="0.57265419947506557"/>
          <c:h val="0.74915135608048999"/>
        </c:manualLayout>
      </c:layout>
      <c:scatterChart>
        <c:scatterStyle val="smoothMarker"/>
        <c:varyColors val="0"/>
        <c:ser>
          <c:idx val="1"/>
          <c:order val="1"/>
          <c:tx>
            <c:strRef>
              <c:f>'#37 (v.1)'!$V$276</c:f>
              <c:strCache>
                <c:ptCount val="1"/>
                <c:pt idx="0">
                  <c:v>60-69</c:v>
                </c:pt>
              </c:strCache>
            </c:strRef>
          </c:tx>
          <c:spPr>
            <a:ln w="9525" cap="rnd">
              <a:solidFill>
                <a:schemeClr val="accent2"/>
              </a:solidFill>
              <a:round/>
            </a:ln>
            <a:effectLst>
              <a:outerShdw blurRad="57150" dist="19050" dir="5400000" algn="ctr" rotWithShape="0">
                <a:srgbClr val="000000">
                  <a:alpha val="63000"/>
                </a:srgbClr>
              </a:outerShdw>
            </a:effectLst>
          </c:spPr>
          <c:marker>
            <c:symbol val="none"/>
          </c:marker>
          <c:yVal>
            <c:numRef>
              <c:f>'#37 (v.1)'!$V$277:$V$280</c:f>
            </c:numRef>
          </c:yVal>
          <c:smooth val="1"/>
        </c:ser>
        <c:dLbls>
          <c:showLegendKey val="0"/>
          <c:showVal val="0"/>
          <c:showCatName val="0"/>
          <c:showSerName val="0"/>
          <c:showPercent val="0"/>
          <c:showBubbleSize val="0"/>
        </c:dLbls>
        <c:axId val="414509464"/>
        <c:axId val="414499272"/>
      </c:scatterChart>
      <c:scatterChart>
        <c:scatterStyle val="smoothMarker"/>
        <c:varyColors val="0"/>
        <c:ser>
          <c:idx val="0"/>
          <c:order val="0"/>
          <c:tx>
            <c:strRef>
              <c:f>'#37 (v.1)'!$U$276</c:f>
              <c:strCache>
                <c:ptCount val="1"/>
                <c:pt idx="0">
                  <c:v>50-59</c:v>
                </c:pt>
              </c:strCache>
            </c:strRef>
          </c:tx>
          <c:spPr>
            <a:ln w="9525" cap="rnd">
              <a:solidFill>
                <a:schemeClr val="accent1"/>
              </a:solidFill>
              <a:round/>
            </a:ln>
            <a:effectLst>
              <a:outerShdw blurRad="57150" dist="19050" dir="5400000" algn="ctr" rotWithShape="0">
                <a:srgbClr val="000000">
                  <a:alpha val="63000"/>
                </a:srgbClr>
              </a:outerShdw>
            </a:effectLst>
          </c:spPr>
          <c:marker>
            <c:symbol val="none"/>
          </c:marker>
          <c:yVal>
            <c:numRef>
              <c:f>'#37 (v.1)'!$U$277:$U$280</c:f>
            </c:numRef>
          </c:yVal>
          <c:smooth val="1"/>
        </c:ser>
        <c:ser>
          <c:idx val="2"/>
          <c:order val="2"/>
          <c:tx>
            <c:strRef>
              <c:f>'#37 (v.1)'!$W$276</c:f>
              <c:strCache>
                <c:ptCount val="1"/>
                <c:pt idx="0">
                  <c:v>70-79</c:v>
                </c:pt>
              </c:strCache>
            </c:strRef>
          </c:tx>
          <c:spPr>
            <a:ln w="9525" cap="rnd">
              <a:solidFill>
                <a:schemeClr val="accent3"/>
              </a:solidFill>
              <a:round/>
            </a:ln>
            <a:effectLst>
              <a:outerShdw blurRad="57150" dist="19050" dir="5400000" algn="ctr" rotWithShape="0">
                <a:srgbClr val="000000">
                  <a:alpha val="63000"/>
                </a:srgbClr>
              </a:outerShdw>
            </a:effectLst>
          </c:spPr>
          <c:marker>
            <c:symbol val="none"/>
          </c:marker>
          <c:yVal>
            <c:numRef>
              <c:f>'#37 (v.1)'!$W$277:$W$280</c:f>
            </c:numRef>
          </c:yVal>
          <c:smooth val="1"/>
        </c:ser>
        <c:ser>
          <c:idx val="3"/>
          <c:order val="3"/>
          <c:tx>
            <c:strRef>
              <c:f>'#37 (v.1)'!$X$276</c:f>
              <c:strCache>
                <c:ptCount val="1"/>
                <c:pt idx="0">
                  <c:v>80-89</c:v>
                </c:pt>
              </c:strCache>
            </c:strRef>
          </c:tx>
          <c:spPr>
            <a:ln w="9525" cap="rnd">
              <a:solidFill>
                <a:schemeClr val="accent4"/>
              </a:solidFill>
              <a:round/>
            </a:ln>
            <a:effectLst>
              <a:outerShdw blurRad="57150" dist="19050" dir="5400000" algn="ctr" rotWithShape="0">
                <a:srgbClr val="000000">
                  <a:alpha val="63000"/>
                </a:srgbClr>
              </a:outerShdw>
            </a:effectLst>
          </c:spPr>
          <c:marker>
            <c:symbol val="none"/>
          </c:marker>
          <c:yVal>
            <c:numRef>
              <c:f>'#37 (v.1)'!$X$277:$X$280</c:f>
            </c:numRef>
          </c:yVal>
          <c:smooth val="1"/>
        </c:ser>
        <c:ser>
          <c:idx val="4"/>
          <c:order val="4"/>
          <c:tx>
            <c:strRef>
              <c:f>'#37 (v.1)'!$Y$276</c:f>
              <c:strCache>
                <c:ptCount val="1"/>
                <c:pt idx="0">
                  <c:v>90+</c:v>
                </c:pt>
              </c:strCache>
            </c:strRef>
          </c:tx>
          <c:spPr>
            <a:ln w="9525" cap="rnd">
              <a:solidFill>
                <a:schemeClr val="accent5"/>
              </a:solidFill>
              <a:round/>
            </a:ln>
            <a:effectLst>
              <a:outerShdw blurRad="57150" dist="19050" dir="5400000" algn="ctr" rotWithShape="0">
                <a:srgbClr val="000000">
                  <a:alpha val="63000"/>
                </a:srgbClr>
              </a:outerShdw>
            </a:effectLst>
          </c:spPr>
          <c:marker>
            <c:symbol val="none"/>
          </c:marker>
          <c:yVal>
            <c:numRef>
              <c:f>'#37 (v.1)'!$Y$277:$Y$280</c:f>
            </c:numRef>
          </c:yVal>
          <c:smooth val="1"/>
        </c:ser>
        <c:dLbls>
          <c:showLegendKey val="0"/>
          <c:showVal val="0"/>
          <c:showCatName val="0"/>
          <c:showSerName val="0"/>
          <c:showPercent val="0"/>
          <c:showBubbleSize val="0"/>
        </c:dLbls>
        <c:axId val="414505152"/>
        <c:axId val="414504760"/>
      </c:scatterChart>
      <c:valAx>
        <c:axId val="414509464"/>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4499272"/>
        <c:crosses val="autoZero"/>
        <c:crossBetween val="midCat"/>
        <c:majorUnit val="1"/>
      </c:valAx>
      <c:valAx>
        <c:axId val="414499272"/>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4509464"/>
        <c:crosses val="autoZero"/>
        <c:crossBetween val="midCat"/>
      </c:valAx>
      <c:valAx>
        <c:axId val="414504760"/>
        <c:scaling>
          <c:orientation val="minMax"/>
        </c:scaling>
        <c:delete val="1"/>
        <c:axPos val="r"/>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Number of lifts</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crossAx val="414505152"/>
        <c:crosses val="max"/>
        <c:crossBetween val="midCat"/>
      </c:valAx>
      <c:valAx>
        <c:axId val="414505152"/>
        <c:scaling>
          <c:orientation val="minMax"/>
        </c:scaling>
        <c:delete val="1"/>
        <c:axPos val="b"/>
        <c:numFmt formatCode="0" sourceLinked="1"/>
        <c:majorTickMark val="none"/>
        <c:minorTickMark val="none"/>
        <c:tickLblPos val="nextTo"/>
        <c:crossAx val="41450476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76159230096238"/>
          <c:y val="6.9444444444444448E-2"/>
          <c:w val="0.57265419947506557"/>
          <c:h val="0.74915135608048999"/>
        </c:manualLayout>
      </c:layout>
      <c:scatterChart>
        <c:scatterStyle val="smoothMarker"/>
        <c:varyColors val="0"/>
        <c:ser>
          <c:idx val="3"/>
          <c:order val="0"/>
          <c:tx>
            <c:strRef>
              <c:f>'#37 (v.1)'!$L$268</c:f>
              <c:strCache>
                <c:ptCount val="1"/>
                <c:pt idx="0">
                  <c:v>NL</c:v>
                </c:pt>
              </c:strCache>
            </c:strRef>
          </c:tx>
          <c:spPr>
            <a:ln w="9525" cap="rnd">
              <a:solidFill>
                <a:schemeClr val="accent4"/>
              </a:solidFill>
              <a:round/>
            </a:ln>
            <a:effectLst>
              <a:outerShdw blurRad="57150" dist="19050" dir="5400000" algn="ctr" rotWithShape="0">
                <a:srgbClr val="000000">
                  <a:alpha val="63000"/>
                </a:srgbClr>
              </a:outerShdw>
            </a:effectLst>
          </c:spPr>
          <c:marker>
            <c:symbol val="none"/>
          </c:marker>
          <c:xVal>
            <c:numRef>
              <c:f>'#37 (v.1)'!$H$269:$H$272</c:f>
            </c:numRef>
          </c:xVal>
          <c:yVal>
            <c:numRef>
              <c:f>'#37 (v.1)'!$L$269:$L$272</c:f>
            </c:numRef>
          </c:yVal>
          <c:smooth val="1"/>
        </c:ser>
        <c:dLbls>
          <c:showLegendKey val="0"/>
          <c:showVal val="0"/>
          <c:showCatName val="0"/>
          <c:showSerName val="0"/>
          <c:showPercent val="0"/>
          <c:showBubbleSize val="0"/>
        </c:dLbls>
        <c:axId val="414500448"/>
        <c:axId val="414500840"/>
      </c:scatterChart>
      <c:scatterChart>
        <c:scatterStyle val="smoothMarker"/>
        <c:varyColors val="0"/>
        <c:ser>
          <c:idx val="4"/>
          <c:order val="1"/>
          <c:tx>
            <c:strRef>
              <c:f>'#37 (v.1)'!$Q$268</c:f>
              <c:strCache>
                <c:ptCount val="1"/>
                <c:pt idx="0">
                  <c:v>Avg. Weight</c:v>
                </c:pt>
              </c:strCache>
            </c:strRef>
          </c:tx>
          <c:spPr>
            <a:ln w="9525" cap="rnd">
              <a:solidFill>
                <a:schemeClr val="accent5"/>
              </a:solidFill>
              <a:round/>
            </a:ln>
            <a:effectLst>
              <a:outerShdw blurRad="57150" dist="19050" dir="5400000" algn="ctr" rotWithShape="0">
                <a:srgbClr val="000000">
                  <a:alpha val="63000"/>
                </a:srgbClr>
              </a:outerShdw>
            </a:effectLst>
          </c:spPr>
          <c:marker>
            <c:symbol val="none"/>
          </c:marker>
          <c:xVal>
            <c:numRef>
              <c:f>'#37 (v.1)'!$H$269:$H$272</c:f>
            </c:numRef>
          </c:xVal>
          <c:yVal>
            <c:numRef>
              <c:f>'#37 (v.1)'!$Q$269:$Q$272</c:f>
            </c:numRef>
          </c:yVal>
          <c:smooth val="1"/>
        </c:ser>
        <c:dLbls>
          <c:showLegendKey val="0"/>
          <c:showVal val="0"/>
          <c:showCatName val="0"/>
          <c:showSerName val="0"/>
          <c:showPercent val="0"/>
          <c:showBubbleSize val="0"/>
        </c:dLbls>
        <c:axId val="414505544"/>
        <c:axId val="414501624"/>
      </c:scatterChart>
      <c:valAx>
        <c:axId val="414500448"/>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4500840"/>
        <c:crosses val="autoZero"/>
        <c:crossBetween val="midCat"/>
        <c:majorUnit val="1"/>
      </c:valAx>
      <c:valAx>
        <c:axId val="414500840"/>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Number</a:t>
                </a:r>
                <a:r>
                  <a:rPr lang="en-US" baseline="0"/>
                  <a:t> of lifts</a:t>
                </a:r>
                <a:endParaRPr lang="en-US"/>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4500448"/>
        <c:crosses val="autoZero"/>
        <c:crossBetween val="midCat"/>
      </c:valAx>
      <c:valAx>
        <c:axId val="414501624"/>
        <c:scaling>
          <c:orientation val="minMax"/>
        </c:scaling>
        <c:delete val="0"/>
        <c:axPos val="r"/>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da-DK"/>
                  <a:t>Avg.</a:t>
                </a:r>
                <a:r>
                  <a:rPr lang="da-DK" baseline="0"/>
                  <a:t> Weight</a:t>
                </a:r>
                <a:endParaRPr lang="da-DK"/>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out"/>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4505544"/>
        <c:crosses val="max"/>
        <c:crossBetween val="midCat"/>
      </c:valAx>
      <c:valAx>
        <c:axId val="414505544"/>
        <c:scaling>
          <c:orientation val="minMax"/>
        </c:scaling>
        <c:delete val="1"/>
        <c:axPos val="b"/>
        <c:numFmt formatCode="0" sourceLinked="1"/>
        <c:majorTickMark val="out"/>
        <c:minorTickMark val="none"/>
        <c:tickLblPos val="nextTo"/>
        <c:crossAx val="414501624"/>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66238641763559"/>
          <c:y val="5.1624797721112808E-2"/>
          <c:w val="0.69690782173278354"/>
          <c:h val="0.85962286843942459"/>
        </c:manualLayout>
      </c:layout>
      <c:barChart>
        <c:barDir val="col"/>
        <c:grouping val="stacked"/>
        <c:varyColors val="0"/>
        <c:ser>
          <c:idx val="0"/>
          <c:order val="0"/>
          <c:tx>
            <c:strRef>
              <c:f>'#29'!$I$301</c:f>
              <c:strCache>
                <c:ptCount val="1"/>
                <c:pt idx="0">
                  <c:v>50-59</c:v>
                </c:pt>
              </c:strCache>
            </c:strRef>
          </c:tx>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'#29'!$I$302:$I$305</c:f>
            </c:numRef>
          </c:val>
        </c:ser>
        <c:ser>
          <c:idx val="1"/>
          <c:order val="1"/>
          <c:tx>
            <c:strRef>
              <c:f>'#29'!$J$301</c:f>
              <c:strCache>
                <c:ptCount val="1"/>
                <c:pt idx="0">
                  <c:v>60-69</c:v>
                </c:pt>
              </c:strCache>
            </c:strRef>
          </c:tx>
          <c:spPr>
            <a:solidFill>
              <a:schemeClr val="accent2">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'#29'!$J$302:$J$305</c:f>
            </c:numRef>
          </c:val>
        </c:ser>
        <c:ser>
          <c:idx val="2"/>
          <c:order val="2"/>
          <c:tx>
            <c:strRef>
              <c:f>'#29'!$K$301</c:f>
              <c:strCache>
                <c:ptCount val="1"/>
                <c:pt idx="0">
                  <c:v>70-79</c:v>
                </c:pt>
              </c:strCache>
            </c:strRef>
          </c:tx>
          <c:spPr>
            <a:solidFill>
              <a:schemeClr val="accent3">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'#29'!$K$302:$K$305</c:f>
            </c:numRef>
          </c:val>
        </c:ser>
        <c:ser>
          <c:idx val="3"/>
          <c:order val="3"/>
          <c:tx>
            <c:strRef>
              <c:f>'#29'!$L$301</c:f>
              <c:strCache>
                <c:ptCount val="1"/>
                <c:pt idx="0">
                  <c:v>80-89</c:v>
                </c:pt>
              </c:strCache>
            </c:strRef>
          </c:tx>
          <c:spPr>
            <a:solidFill>
              <a:schemeClr val="accent4">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'#29'!$L$302:$L$305</c:f>
            </c:numRef>
          </c:val>
        </c:ser>
        <c:ser>
          <c:idx val="4"/>
          <c:order val="4"/>
          <c:tx>
            <c:strRef>
              <c:f>'#29'!$M$301</c:f>
              <c:strCache>
                <c:ptCount val="1"/>
                <c:pt idx="0">
                  <c:v>90+</c:v>
                </c:pt>
              </c:strCache>
            </c:strRef>
          </c:tx>
          <c:spPr>
            <a:solidFill>
              <a:schemeClr val="accent5">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'#29'!$M$302:$M$305</c:f>
            </c:numRef>
          </c:val>
        </c:ser>
        <c:dLbls>
          <c:dLblPos val="ctr"/>
          <c:showLegendKey val="0"/>
          <c:showVal val="1"/>
          <c:showCatName val="0"/>
          <c:showSerName val="0"/>
          <c:showPercent val="0"/>
          <c:showBubbleSize val="0"/>
        </c:dLbls>
        <c:gapWidth val="50"/>
        <c:overlap val="100"/>
        <c:axId val="408519456"/>
        <c:axId val="408523376"/>
      </c:barChart>
      <c:catAx>
        <c:axId val="408519456"/>
        <c:scaling>
          <c:orientation val="minMax"/>
        </c:scaling>
        <c:delete val="0"/>
        <c:axPos val="b"/>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08523376"/>
        <c:crosses val="autoZero"/>
        <c:auto val="1"/>
        <c:lblAlgn val="ctr"/>
        <c:lblOffset val="100"/>
        <c:noMultiLvlLbl val="0"/>
      </c:catAx>
      <c:valAx>
        <c:axId val="408523376"/>
        <c:scaling>
          <c:orientation val="minMax"/>
          <c:max val="1"/>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085194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66238641763559"/>
          <c:y val="5.1624797721112808E-2"/>
          <c:w val="0.69690782173278354"/>
          <c:h val="0.85962286843942459"/>
        </c:manualLayout>
      </c:layout>
      <c:barChart>
        <c:barDir val="col"/>
        <c:grouping val="stacked"/>
        <c:varyColors val="0"/>
        <c:ser>
          <c:idx val="0"/>
          <c:order val="0"/>
          <c:tx>
            <c:strRef>
              <c:f>'#37 (v.2)'!$I$307</c:f>
              <c:strCache>
                <c:ptCount val="1"/>
                <c:pt idx="0">
                  <c:v>50-59</c:v>
                </c:pt>
              </c:strCache>
            </c:strRef>
          </c:tx>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'#37 (v.2)'!$I$308:$I$311</c:f>
            </c:numRef>
          </c:val>
        </c:ser>
        <c:ser>
          <c:idx val="1"/>
          <c:order val="1"/>
          <c:tx>
            <c:strRef>
              <c:f>'#37 (v.2)'!$J$307</c:f>
              <c:strCache>
                <c:ptCount val="1"/>
                <c:pt idx="0">
                  <c:v>60-69</c:v>
                </c:pt>
              </c:strCache>
            </c:strRef>
          </c:tx>
          <c:spPr>
            <a:solidFill>
              <a:schemeClr val="accent2">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'#37 (v.2)'!$J$308:$J$311</c:f>
            </c:numRef>
          </c:val>
        </c:ser>
        <c:ser>
          <c:idx val="2"/>
          <c:order val="2"/>
          <c:tx>
            <c:strRef>
              <c:f>'#37 (v.2)'!$K$307</c:f>
              <c:strCache>
                <c:ptCount val="1"/>
                <c:pt idx="0">
                  <c:v>70-79</c:v>
                </c:pt>
              </c:strCache>
            </c:strRef>
          </c:tx>
          <c:spPr>
            <a:solidFill>
              <a:schemeClr val="accent3">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'#37 (v.2)'!$K$308:$K$311</c:f>
            </c:numRef>
          </c:val>
        </c:ser>
        <c:ser>
          <c:idx val="3"/>
          <c:order val="3"/>
          <c:tx>
            <c:strRef>
              <c:f>'#37 (v.2)'!$L$307</c:f>
              <c:strCache>
                <c:ptCount val="1"/>
                <c:pt idx="0">
                  <c:v>80-89</c:v>
                </c:pt>
              </c:strCache>
            </c:strRef>
          </c:tx>
          <c:spPr>
            <a:solidFill>
              <a:schemeClr val="accent4">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'#37 (v.2)'!$L$308:$L$311</c:f>
            </c:numRef>
          </c:val>
        </c:ser>
        <c:ser>
          <c:idx val="4"/>
          <c:order val="4"/>
          <c:tx>
            <c:strRef>
              <c:f>'#37 (v.2)'!$M$307</c:f>
              <c:strCache>
                <c:ptCount val="1"/>
                <c:pt idx="0">
                  <c:v>90+</c:v>
                </c:pt>
              </c:strCache>
            </c:strRef>
          </c:tx>
          <c:spPr>
            <a:solidFill>
              <a:schemeClr val="accent5">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'#37 (v.2)'!$M$308:$M$311</c:f>
            </c:numRef>
          </c:val>
        </c:ser>
        <c:dLbls>
          <c:dLblPos val="ctr"/>
          <c:showLegendKey val="0"/>
          <c:showVal val="1"/>
          <c:showCatName val="0"/>
          <c:showSerName val="0"/>
          <c:showPercent val="0"/>
          <c:showBubbleSize val="0"/>
        </c:dLbls>
        <c:gapWidth val="50"/>
        <c:overlap val="100"/>
        <c:axId val="414502408"/>
        <c:axId val="414502800"/>
      </c:barChart>
      <c:catAx>
        <c:axId val="414502408"/>
        <c:scaling>
          <c:orientation val="minMax"/>
        </c:scaling>
        <c:delete val="0"/>
        <c:axPos val="b"/>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14502800"/>
        <c:crosses val="autoZero"/>
        <c:auto val="1"/>
        <c:lblAlgn val="ctr"/>
        <c:lblOffset val="100"/>
        <c:noMultiLvlLbl val="0"/>
      </c:catAx>
      <c:valAx>
        <c:axId val="414502800"/>
        <c:scaling>
          <c:orientation val="minMax"/>
          <c:max val="1"/>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145024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66238641763559"/>
          <c:y val="5.1624797721112808E-2"/>
          <c:w val="0.69690782173278354"/>
          <c:h val="0.85962286843942459"/>
        </c:manualLayout>
      </c:layout>
      <c:barChart>
        <c:barDir val="col"/>
        <c:grouping val="stacked"/>
        <c:varyColors val="0"/>
        <c:ser>
          <c:idx val="0"/>
          <c:order val="0"/>
          <c:tx>
            <c:strRef>
              <c:f>'#37 (v.2)'!$O$307</c:f>
              <c:strCache>
                <c:ptCount val="1"/>
                <c:pt idx="0">
                  <c:v>50-59</c:v>
                </c:pt>
              </c:strCache>
            </c:strRef>
          </c:tx>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'#37 (v.2)'!$O$308:$O$311</c:f>
            </c:numRef>
          </c:val>
        </c:ser>
        <c:ser>
          <c:idx val="1"/>
          <c:order val="1"/>
          <c:tx>
            <c:strRef>
              <c:f>'#37 (v.2)'!$P$307</c:f>
              <c:strCache>
                <c:ptCount val="1"/>
                <c:pt idx="0">
                  <c:v>60-69</c:v>
                </c:pt>
              </c:strCache>
            </c:strRef>
          </c:tx>
          <c:spPr>
            <a:solidFill>
              <a:schemeClr val="accent2">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'#37 (v.2)'!$P$308:$P$311</c:f>
            </c:numRef>
          </c:val>
        </c:ser>
        <c:ser>
          <c:idx val="2"/>
          <c:order val="2"/>
          <c:tx>
            <c:strRef>
              <c:f>'#37 (v.2)'!$Q$307</c:f>
              <c:strCache>
                <c:ptCount val="1"/>
                <c:pt idx="0">
                  <c:v>70-79</c:v>
                </c:pt>
              </c:strCache>
            </c:strRef>
          </c:tx>
          <c:spPr>
            <a:solidFill>
              <a:schemeClr val="accent3">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'#37 (v.2)'!$Q$308:$Q$311</c:f>
            </c:numRef>
          </c:val>
        </c:ser>
        <c:ser>
          <c:idx val="3"/>
          <c:order val="3"/>
          <c:tx>
            <c:strRef>
              <c:f>'#37 (v.2)'!$R$307</c:f>
              <c:strCache>
                <c:ptCount val="1"/>
                <c:pt idx="0">
                  <c:v>80-89</c:v>
                </c:pt>
              </c:strCache>
            </c:strRef>
          </c:tx>
          <c:spPr>
            <a:solidFill>
              <a:schemeClr val="accent4">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'#37 (v.2)'!$R$308:$R$311</c:f>
            </c:numRef>
          </c:val>
        </c:ser>
        <c:ser>
          <c:idx val="4"/>
          <c:order val="4"/>
          <c:tx>
            <c:strRef>
              <c:f>'#37 (v.2)'!$S$307</c:f>
              <c:strCache>
                <c:ptCount val="1"/>
                <c:pt idx="0">
                  <c:v>90+</c:v>
                </c:pt>
              </c:strCache>
            </c:strRef>
          </c:tx>
          <c:spPr>
            <a:solidFill>
              <a:schemeClr val="accent5">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'#37 (v.2)'!$S$308:$S$311</c:f>
            </c:numRef>
          </c:val>
        </c:ser>
        <c:dLbls>
          <c:dLblPos val="ctr"/>
          <c:showLegendKey val="0"/>
          <c:showVal val="1"/>
          <c:showCatName val="0"/>
          <c:showSerName val="0"/>
          <c:showPercent val="0"/>
          <c:showBubbleSize val="0"/>
        </c:dLbls>
        <c:gapWidth val="50"/>
        <c:overlap val="100"/>
        <c:axId val="414508680"/>
        <c:axId val="414512600"/>
      </c:barChart>
      <c:catAx>
        <c:axId val="414508680"/>
        <c:scaling>
          <c:orientation val="minMax"/>
        </c:scaling>
        <c:delete val="0"/>
        <c:axPos val="b"/>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14512600"/>
        <c:crosses val="autoZero"/>
        <c:auto val="1"/>
        <c:lblAlgn val="ctr"/>
        <c:lblOffset val="100"/>
        <c:noMultiLvlLbl val="0"/>
      </c:catAx>
      <c:valAx>
        <c:axId val="414512600"/>
        <c:scaling>
          <c:orientation val="minMax"/>
          <c:max val="1"/>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145086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66238641763559"/>
          <c:y val="5.1624797721112808E-2"/>
          <c:w val="0.69690782173278354"/>
          <c:h val="0.85962286843942459"/>
        </c:manualLayout>
      </c:layout>
      <c:barChart>
        <c:barDir val="col"/>
        <c:grouping val="stacked"/>
        <c:varyColors val="0"/>
        <c:ser>
          <c:idx val="0"/>
          <c:order val="0"/>
          <c:tx>
            <c:strRef>
              <c:f>'#37 (v.2)'!$U$307</c:f>
              <c:strCache>
                <c:ptCount val="1"/>
                <c:pt idx="0">
                  <c:v>50-59</c:v>
                </c:pt>
              </c:strCache>
            </c:strRef>
          </c:tx>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'#37 (v.2)'!$U$308:$U$311</c:f>
            </c:numRef>
          </c:val>
        </c:ser>
        <c:ser>
          <c:idx val="1"/>
          <c:order val="1"/>
          <c:tx>
            <c:strRef>
              <c:f>'#37 (v.2)'!$V$307</c:f>
              <c:strCache>
                <c:ptCount val="1"/>
                <c:pt idx="0">
                  <c:v>60-69</c:v>
                </c:pt>
              </c:strCache>
            </c:strRef>
          </c:tx>
          <c:spPr>
            <a:solidFill>
              <a:schemeClr val="accent2">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'#37 (v.2)'!$V$308:$V$311</c:f>
            </c:numRef>
          </c:val>
        </c:ser>
        <c:ser>
          <c:idx val="2"/>
          <c:order val="2"/>
          <c:tx>
            <c:strRef>
              <c:f>'#37 (v.2)'!$W$307</c:f>
              <c:strCache>
                <c:ptCount val="1"/>
                <c:pt idx="0">
                  <c:v>70-79</c:v>
                </c:pt>
              </c:strCache>
            </c:strRef>
          </c:tx>
          <c:spPr>
            <a:solidFill>
              <a:schemeClr val="accent3">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'#37 (v.2)'!$W$308:$W$311</c:f>
            </c:numRef>
          </c:val>
        </c:ser>
        <c:ser>
          <c:idx val="3"/>
          <c:order val="3"/>
          <c:tx>
            <c:strRef>
              <c:f>'#37 (v.2)'!$X$307</c:f>
              <c:strCache>
                <c:ptCount val="1"/>
                <c:pt idx="0">
                  <c:v>80-89</c:v>
                </c:pt>
              </c:strCache>
            </c:strRef>
          </c:tx>
          <c:spPr>
            <a:solidFill>
              <a:schemeClr val="accent4">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'#37 (v.2)'!$X$308:$X$311</c:f>
            </c:numRef>
          </c:val>
        </c:ser>
        <c:ser>
          <c:idx val="4"/>
          <c:order val="4"/>
          <c:tx>
            <c:strRef>
              <c:f>'#37 (v.2)'!$Y$307</c:f>
              <c:strCache>
                <c:ptCount val="1"/>
                <c:pt idx="0">
                  <c:v>90+</c:v>
                </c:pt>
              </c:strCache>
            </c:strRef>
          </c:tx>
          <c:spPr>
            <a:solidFill>
              <a:schemeClr val="accent5">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'#37 (v.2)'!$Y$308:$Y$311</c:f>
            </c:numRef>
          </c:val>
        </c:ser>
        <c:dLbls>
          <c:dLblPos val="ctr"/>
          <c:showLegendKey val="0"/>
          <c:showVal val="1"/>
          <c:showCatName val="0"/>
          <c:showSerName val="0"/>
          <c:showPercent val="0"/>
          <c:showBubbleSize val="0"/>
        </c:dLbls>
        <c:gapWidth val="50"/>
        <c:overlap val="100"/>
        <c:axId val="414513384"/>
        <c:axId val="414513776"/>
      </c:barChart>
      <c:catAx>
        <c:axId val="414513384"/>
        <c:scaling>
          <c:orientation val="minMax"/>
        </c:scaling>
        <c:delete val="0"/>
        <c:axPos val="b"/>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14513776"/>
        <c:crosses val="autoZero"/>
        <c:auto val="1"/>
        <c:lblAlgn val="ctr"/>
        <c:lblOffset val="100"/>
        <c:noMultiLvlLbl val="0"/>
      </c:catAx>
      <c:valAx>
        <c:axId val="414513776"/>
        <c:scaling>
          <c:orientation val="minMax"/>
          <c:max val="1"/>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145133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76159230096238"/>
          <c:y val="0.19673065331094017"/>
          <c:w val="0.73885931822882545"/>
          <c:h val="0.62186551589023142"/>
        </c:manualLayout>
      </c:layout>
      <c:scatterChart>
        <c:scatterStyle val="smoothMarker"/>
        <c:varyColors val="0"/>
        <c:ser>
          <c:idx val="0"/>
          <c:order val="0"/>
          <c:tx>
            <c:strRef>
              <c:f>'#37 (v.1)'!$I$268</c:f>
              <c:strCache>
                <c:ptCount val="1"/>
                <c:pt idx="0">
                  <c:v>Squat</c:v>
                </c:pt>
              </c:strCache>
            </c:strRef>
          </c:tx>
          <c:spPr>
            <a:ln w="9525" cap="rnd">
              <a:solidFill>
                <a:schemeClr val="accent1"/>
              </a:solidFill>
              <a:round/>
            </a:ln>
            <a:effectLst>
              <a:outerShdw blurRad="57150" dist="19050" dir="5400000" algn="ctr" rotWithShape="0">
                <a:srgbClr val="000000">
                  <a:alpha val="63000"/>
                </a:srgbClr>
              </a:outerShdw>
            </a:effectLst>
          </c:spPr>
          <c:marker>
            <c:symbol val="none"/>
          </c:marker>
          <c:xVal>
            <c:numRef>
              <c:f>'#37 (v.1)'!$H$269:$H$272</c:f>
            </c:numRef>
          </c:xVal>
          <c:yVal>
            <c:numRef>
              <c:f>'#37 (v.1)'!$I$269:$I$272</c:f>
            </c:numRef>
          </c:yVal>
          <c:smooth val="1"/>
        </c:ser>
        <c:ser>
          <c:idx val="1"/>
          <c:order val="1"/>
          <c:tx>
            <c:strRef>
              <c:f>'#37 (v.1)'!$J$268</c:f>
              <c:strCache>
                <c:ptCount val="1"/>
                <c:pt idx="0">
                  <c:v>BenchPress</c:v>
                </c:pt>
              </c:strCache>
            </c:strRef>
          </c:tx>
          <c:spPr>
            <a:ln w="9525" cap="rnd">
              <a:solidFill>
                <a:schemeClr val="accent2"/>
              </a:solidFill>
              <a:round/>
            </a:ln>
            <a:effectLst>
              <a:outerShdw blurRad="57150" dist="19050" dir="5400000" algn="ctr" rotWithShape="0">
                <a:srgbClr val="000000">
                  <a:alpha val="63000"/>
                </a:srgbClr>
              </a:outerShdw>
            </a:effectLst>
          </c:spPr>
          <c:marker>
            <c:symbol val="none"/>
          </c:marker>
          <c:xVal>
            <c:numRef>
              <c:f>'#37 (v.1)'!$H$269:$H$272</c:f>
            </c:numRef>
          </c:xVal>
          <c:yVal>
            <c:numRef>
              <c:f>'#37 (v.1)'!$J$269:$J$272</c:f>
            </c:numRef>
          </c:yVal>
          <c:smooth val="1"/>
        </c:ser>
        <c:ser>
          <c:idx val="2"/>
          <c:order val="2"/>
          <c:tx>
            <c:strRef>
              <c:f>'#37 (v.1)'!$K$268</c:f>
              <c:strCache>
                <c:ptCount val="1"/>
                <c:pt idx="0">
                  <c:v>Deadlift</c:v>
                </c:pt>
              </c:strCache>
            </c:strRef>
          </c:tx>
          <c:spPr>
            <a:ln w="9525" cap="rnd">
              <a:solidFill>
                <a:schemeClr val="accent3"/>
              </a:solidFill>
              <a:round/>
            </a:ln>
            <a:effectLst>
              <a:outerShdw blurRad="57150" dist="19050" dir="5400000" algn="ctr" rotWithShape="0">
                <a:srgbClr val="000000">
                  <a:alpha val="63000"/>
                </a:srgbClr>
              </a:outerShdw>
            </a:effectLst>
          </c:spPr>
          <c:marker>
            <c:symbol val="none"/>
          </c:marker>
          <c:xVal>
            <c:numRef>
              <c:f>'#37 (v.1)'!$H$269:$H$272</c:f>
            </c:numRef>
          </c:xVal>
          <c:yVal>
            <c:numRef>
              <c:f>'#37 (v.1)'!$K$269:$K$272</c:f>
            </c:numRef>
          </c:yVal>
          <c:smooth val="1"/>
        </c:ser>
        <c:dLbls>
          <c:showLegendKey val="0"/>
          <c:showVal val="0"/>
          <c:showCatName val="0"/>
          <c:showSerName val="0"/>
          <c:showPercent val="0"/>
          <c:showBubbleSize val="0"/>
        </c:dLbls>
        <c:axId val="414514560"/>
        <c:axId val="414511424"/>
      </c:scatterChart>
      <c:valAx>
        <c:axId val="414514560"/>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4511424"/>
        <c:crosses val="autoZero"/>
        <c:crossBetween val="midCat"/>
        <c:majorUnit val="1"/>
      </c:valAx>
      <c:valAx>
        <c:axId val="414511424"/>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Number</a:t>
                </a:r>
                <a:r>
                  <a:rPr lang="en-US" baseline="0"/>
                  <a:t> of lifts</a:t>
                </a:r>
                <a:endParaRPr lang="en-US"/>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4514560"/>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979840298520626"/>
          <c:y val="0.19673065331094017"/>
          <c:w val="0.67382251667385984"/>
          <c:h val="0.62186551589023142"/>
        </c:manualLayout>
      </c:layout>
      <c:scatterChart>
        <c:scatterStyle val="smoothMarker"/>
        <c:varyColors val="0"/>
        <c:ser>
          <c:idx val="0"/>
          <c:order val="0"/>
          <c:tx>
            <c:strRef>
              <c:f>'#37 (v.1)'!$M$268</c:f>
              <c:strCache>
                <c:ptCount val="1"/>
                <c:pt idx="0">
                  <c:v>Squat</c:v>
                </c:pt>
              </c:strCache>
            </c:strRef>
          </c:tx>
          <c:spPr>
            <a:ln w="9525" cap="rnd">
              <a:solidFill>
                <a:schemeClr val="accent1"/>
              </a:solidFill>
              <a:round/>
            </a:ln>
            <a:effectLst>
              <a:outerShdw blurRad="57150" dist="19050" dir="5400000" algn="ctr" rotWithShape="0">
                <a:srgbClr val="000000">
                  <a:alpha val="63000"/>
                </a:srgbClr>
              </a:outerShdw>
            </a:effectLst>
          </c:spPr>
          <c:marker>
            <c:symbol val="none"/>
          </c:marker>
          <c:xVal>
            <c:numRef>
              <c:f>'#37 (v.1)'!$H$269:$H$272</c:f>
            </c:numRef>
          </c:xVal>
          <c:yVal>
            <c:numRef>
              <c:f>'#37 (v.1)'!$M$269:$M$272</c:f>
            </c:numRef>
          </c:yVal>
          <c:smooth val="1"/>
        </c:ser>
        <c:ser>
          <c:idx val="1"/>
          <c:order val="1"/>
          <c:tx>
            <c:strRef>
              <c:f>'#37 (v.1)'!$N$268</c:f>
              <c:strCache>
                <c:ptCount val="1"/>
                <c:pt idx="0">
                  <c:v>BenchPress</c:v>
                </c:pt>
              </c:strCache>
            </c:strRef>
          </c:tx>
          <c:spPr>
            <a:ln w="9525" cap="rnd">
              <a:solidFill>
                <a:schemeClr val="accent2"/>
              </a:solidFill>
              <a:round/>
            </a:ln>
            <a:effectLst>
              <a:outerShdw blurRad="57150" dist="19050" dir="5400000" algn="ctr" rotWithShape="0">
                <a:srgbClr val="000000">
                  <a:alpha val="63000"/>
                </a:srgbClr>
              </a:outerShdw>
            </a:effectLst>
          </c:spPr>
          <c:marker>
            <c:symbol val="none"/>
          </c:marker>
          <c:xVal>
            <c:numRef>
              <c:f>'#37 (v.1)'!$H$269:$H$272</c:f>
            </c:numRef>
          </c:xVal>
          <c:yVal>
            <c:numRef>
              <c:f>'#37 (v.1)'!$N$269:$N$272</c:f>
            </c:numRef>
          </c:yVal>
          <c:smooth val="1"/>
        </c:ser>
        <c:ser>
          <c:idx val="2"/>
          <c:order val="2"/>
          <c:tx>
            <c:strRef>
              <c:f>'#37 (v.1)'!$O$268</c:f>
              <c:strCache>
                <c:ptCount val="1"/>
                <c:pt idx="0">
                  <c:v>Deadlift</c:v>
                </c:pt>
              </c:strCache>
            </c:strRef>
          </c:tx>
          <c:spPr>
            <a:ln w="9525" cap="rnd">
              <a:solidFill>
                <a:schemeClr val="accent3"/>
              </a:solidFill>
              <a:round/>
            </a:ln>
            <a:effectLst>
              <a:outerShdw blurRad="57150" dist="19050" dir="5400000" algn="ctr" rotWithShape="0">
                <a:srgbClr val="000000">
                  <a:alpha val="63000"/>
                </a:srgbClr>
              </a:outerShdw>
            </a:effectLst>
          </c:spPr>
          <c:marker>
            <c:symbol val="none"/>
          </c:marker>
          <c:xVal>
            <c:numRef>
              <c:f>'#37 (v.1)'!$H$269:$H$272</c:f>
            </c:numRef>
          </c:xVal>
          <c:yVal>
            <c:numRef>
              <c:f>'#37 (v.1)'!$O$269:$O$272</c:f>
            </c:numRef>
          </c:yVal>
          <c:smooth val="1"/>
        </c:ser>
        <c:dLbls>
          <c:showLegendKey val="0"/>
          <c:showVal val="0"/>
          <c:showCatName val="0"/>
          <c:showSerName val="0"/>
          <c:showPercent val="0"/>
          <c:showBubbleSize val="0"/>
        </c:dLbls>
        <c:axId val="414512208"/>
        <c:axId val="414452912"/>
      </c:scatterChart>
      <c:valAx>
        <c:axId val="414512208"/>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4452912"/>
        <c:crosses val="autoZero"/>
        <c:crossBetween val="midCat"/>
        <c:majorUnit val="1"/>
      </c:valAx>
      <c:valAx>
        <c:axId val="414452912"/>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Poundage</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4512208"/>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da-DK"/>
              <a:t>#intensity</a:t>
            </a:r>
            <a:r>
              <a:rPr lang="da-DK" baseline="0"/>
              <a:t>, Squat</a:t>
            </a:r>
          </a:p>
        </c:rich>
      </c:tx>
      <c:layout>
        <c:manualLayout>
          <c:xMode val="edge"/>
          <c:yMode val="edge"/>
          <c:x val="0.25664036040966748"/>
          <c:y val="0"/>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da-DK"/>
        </a:p>
      </c:txPr>
    </c:title>
    <c:autoTitleDeleted val="0"/>
    <c:plotArea>
      <c:layout>
        <c:manualLayout>
          <c:layoutTarget val="inner"/>
          <c:xMode val="edge"/>
          <c:yMode val="edge"/>
          <c:x val="0.13476159230096238"/>
          <c:y val="6.9444444444444448E-2"/>
          <c:w val="0.57265419947506557"/>
          <c:h val="0.74915135608048999"/>
        </c:manualLayout>
      </c:layout>
      <c:scatterChart>
        <c:scatterStyle val="smoothMarker"/>
        <c:varyColors val="0"/>
        <c:ser>
          <c:idx val="1"/>
          <c:order val="1"/>
          <c:tx>
            <c:strRef>
              <c:f>'#37 (v.1)'!$J$276</c:f>
              <c:strCache>
                <c:ptCount val="1"/>
                <c:pt idx="0">
                  <c:v>60-69</c:v>
                </c:pt>
              </c:strCache>
            </c:strRef>
          </c:tx>
          <c:spPr>
            <a:ln w="9525" cap="rnd">
              <a:solidFill>
                <a:schemeClr val="accent2"/>
              </a:solidFill>
              <a:round/>
            </a:ln>
            <a:effectLst>
              <a:outerShdw blurRad="57150" dist="19050" dir="5400000" algn="ctr" rotWithShape="0">
                <a:srgbClr val="000000">
                  <a:alpha val="63000"/>
                </a:srgbClr>
              </a:outerShdw>
            </a:effectLst>
          </c:spPr>
          <c:marker>
            <c:symbol val="none"/>
          </c:marker>
          <c:yVal>
            <c:numRef>
              <c:f>'#37 (v.1)'!$J$277:$J$280</c:f>
            </c:numRef>
          </c:yVal>
          <c:smooth val="1"/>
        </c:ser>
        <c:dLbls>
          <c:showLegendKey val="0"/>
          <c:showVal val="0"/>
          <c:showCatName val="0"/>
          <c:showSerName val="0"/>
          <c:showPercent val="0"/>
          <c:showBubbleSize val="0"/>
        </c:dLbls>
        <c:axId val="414453696"/>
        <c:axId val="414454872"/>
      </c:scatterChart>
      <c:scatterChart>
        <c:scatterStyle val="smoothMarker"/>
        <c:varyColors val="0"/>
        <c:ser>
          <c:idx val="0"/>
          <c:order val="0"/>
          <c:tx>
            <c:strRef>
              <c:f>'#37 (v.1)'!$I$276</c:f>
              <c:strCache>
                <c:ptCount val="1"/>
                <c:pt idx="0">
                  <c:v>50-59</c:v>
                </c:pt>
              </c:strCache>
            </c:strRef>
          </c:tx>
          <c:spPr>
            <a:ln w="9525" cap="rnd">
              <a:solidFill>
                <a:schemeClr val="accent1"/>
              </a:solidFill>
              <a:round/>
            </a:ln>
            <a:effectLst>
              <a:outerShdw blurRad="57150" dist="19050" dir="5400000" algn="ctr" rotWithShape="0">
                <a:srgbClr val="000000">
                  <a:alpha val="63000"/>
                </a:srgbClr>
              </a:outerShdw>
            </a:effectLst>
          </c:spPr>
          <c:marker>
            <c:symbol val="none"/>
          </c:marker>
          <c:yVal>
            <c:numRef>
              <c:f>'#37 (v.1)'!$I$277:$I$280</c:f>
            </c:numRef>
          </c:yVal>
          <c:smooth val="1"/>
        </c:ser>
        <c:ser>
          <c:idx val="2"/>
          <c:order val="2"/>
          <c:tx>
            <c:strRef>
              <c:f>'#37 (v.2)'!$K$273</c:f>
              <c:strCache>
                <c:ptCount val="1"/>
                <c:pt idx="0">
                  <c:v>70-79</c:v>
                </c:pt>
              </c:strCache>
            </c:strRef>
          </c:tx>
          <c:spPr>
            <a:ln w="9525" cap="rnd">
              <a:solidFill>
                <a:schemeClr val="accent3"/>
              </a:solidFill>
              <a:round/>
            </a:ln>
            <a:effectLst>
              <a:outerShdw blurRad="57150" dist="19050" dir="5400000" algn="ctr" rotWithShape="0">
                <a:srgbClr val="000000">
                  <a:alpha val="63000"/>
                </a:srgbClr>
              </a:outerShdw>
            </a:effectLst>
          </c:spPr>
          <c:marker>
            <c:symbol val="none"/>
          </c:marker>
          <c:yVal>
            <c:numRef>
              <c:f>'#37 (v.2)'!$K$274:$K$277</c:f>
            </c:numRef>
          </c:yVal>
          <c:smooth val="1"/>
        </c:ser>
        <c:ser>
          <c:idx val="3"/>
          <c:order val="3"/>
          <c:tx>
            <c:strRef>
              <c:f>'#37 (v.1)'!$L$276</c:f>
              <c:strCache>
                <c:ptCount val="1"/>
                <c:pt idx="0">
                  <c:v>80-89</c:v>
                </c:pt>
              </c:strCache>
            </c:strRef>
          </c:tx>
          <c:spPr>
            <a:ln w="9525" cap="rnd">
              <a:solidFill>
                <a:schemeClr val="accent4"/>
              </a:solidFill>
              <a:round/>
            </a:ln>
            <a:effectLst>
              <a:outerShdw blurRad="57150" dist="19050" dir="5400000" algn="ctr" rotWithShape="0">
                <a:srgbClr val="000000">
                  <a:alpha val="63000"/>
                </a:srgbClr>
              </a:outerShdw>
            </a:effectLst>
          </c:spPr>
          <c:marker>
            <c:symbol val="none"/>
          </c:marker>
          <c:yVal>
            <c:numRef>
              <c:f>'#37 (v.1)'!$L$277:$L$280</c:f>
            </c:numRef>
          </c:yVal>
          <c:smooth val="1"/>
        </c:ser>
        <c:ser>
          <c:idx val="4"/>
          <c:order val="4"/>
          <c:tx>
            <c:strRef>
              <c:f>'#37 (v.1)'!$M$276</c:f>
              <c:strCache>
                <c:ptCount val="1"/>
                <c:pt idx="0">
                  <c:v>90+</c:v>
                </c:pt>
              </c:strCache>
            </c:strRef>
          </c:tx>
          <c:spPr>
            <a:ln w="9525" cap="rnd">
              <a:solidFill>
                <a:schemeClr val="accent5"/>
              </a:solidFill>
              <a:round/>
            </a:ln>
            <a:effectLst>
              <a:outerShdw blurRad="57150" dist="19050" dir="5400000" algn="ctr" rotWithShape="0">
                <a:srgbClr val="000000">
                  <a:alpha val="63000"/>
                </a:srgbClr>
              </a:outerShdw>
            </a:effectLst>
          </c:spPr>
          <c:marker>
            <c:symbol val="none"/>
          </c:marker>
          <c:yVal>
            <c:numRef>
              <c:f>'#37 (v.1)'!$M$277:$M$280</c:f>
            </c:numRef>
          </c:yVal>
          <c:smooth val="1"/>
        </c:ser>
        <c:dLbls>
          <c:showLegendKey val="0"/>
          <c:showVal val="0"/>
          <c:showCatName val="0"/>
          <c:showSerName val="0"/>
          <c:showPercent val="0"/>
          <c:showBubbleSize val="0"/>
        </c:dLbls>
        <c:axId val="414450560"/>
        <c:axId val="414450952"/>
      </c:scatterChart>
      <c:valAx>
        <c:axId val="414453696"/>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4454872"/>
        <c:crosses val="autoZero"/>
        <c:crossBetween val="midCat"/>
        <c:majorUnit val="1"/>
      </c:valAx>
      <c:valAx>
        <c:axId val="414454872"/>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4453696"/>
        <c:crosses val="autoZero"/>
        <c:crossBetween val="midCat"/>
      </c:valAx>
      <c:valAx>
        <c:axId val="414450952"/>
        <c:scaling>
          <c:orientation val="minMax"/>
        </c:scaling>
        <c:delete val="1"/>
        <c:axPos val="r"/>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Number of lifts</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crossAx val="414450560"/>
        <c:crosses val="max"/>
        <c:crossBetween val="midCat"/>
      </c:valAx>
      <c:valAx>
        <c:axId val="414450560"/>
        <c:scaling>
          <c:orientation val="minMax"/>
        </c:scaling>
        <c:delete val="1"/>
        <c:axPos val="b"/>
        <c:numFmt formatCode="0" sourceLinked="1"/>
        <c:majorTickMark val="none"/>
        <c:minorTickMark val="none"/>
        <c:tickLblPos val="nextTo"/>
        <c:crossAx val="41445095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da-DK"/>
              <a:t>#Intensity,</a:t>
            </a:r>
            <a:r>
              <a:rPr lang="da-DK" baseline="0"/>
              <a:t> BenchPress</a:t>
            </a:r>
            <a:endParaRPr lang="da-DK"/>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da-DK"/>
        </a:p>
      </c:txPr>
    </c:title>
    <c:autoTitleDeleted val="0"/>
    <c:plotArea>
      <c:layout>
        <c:manualLayout>
          <c:layoutTarget val="inner"/>
          <c:xMode val="edge"/>
          <c:yMode val="edge"/>
          <c:x val="0.13476159230096238"/>
          <c:y val="6.9444444444444448E-2"/>
          <c:w val="0.57265419947506557"/>
          <c:h val="0.74915135608048999"/>
        </c:manualLayout>
      </c:layout>
      <c:scatterChart>
        <c:scatterStyle val="smoothMarker"/>
        <c:varyColors val="0"/>
        <c:ser>
          <c:idx val="1"/>
          <c:order val="1"/>
          <c:tx>
            <c:strRef>
              <c:f>'#37 (v.1)'!$P$276</c:f>
              <c:strCache>
                <c:ptCount val="1"/>
                <c:pt idx="0">
                  <c:v>60-69</c:v>
                </c:pt>
              </c:strCache>
            </c:strRef>
          </c:tx>
          <c:spPr>
            <a:ln w="9525" cap="rnd">
              <a:solidFill>
                <a:schemeClr val="accent2"/>
              </a:solidFill>
              <a:round/>
            </a:ln>
            <a:effectLst>
              <a:outerShdw blurRad="57150" dist="19050" dir="5400000" algn="ctr" rotWithShape="0">
                <a:srgbClr val="000000">
                  <a:alpha val="63000"/>
                </a:srgbClr>
              </a:outerShdw>
            </a:effectLst>
          </c:spPr>
          <c:marker>
            <c:symbol val="none"/>
          </c:marker>
          <c:yVal>
            <c:numRef>
              <c:f>'#37 (v.1)'!$P$277:$P$280</c:f>
            </c:numRef>
          </c:yVal>
          <c:smooth val="1"/>
        </c:ser>
        <c:dLbls>
          <c:showLegendKey val="0"/>
          <c:showVal val="0"/>
          <c:showCatName val="0"/>
          <c:showSerName val="0"/>
          <c:showPercent val="0"/>
          <c:showBubbleSize val="0"/>
        </c:dLbls>
        <c:axId val="414454088"/>
        <c:axId val="414454480"/>
      </c:scatterChart>
      <c:scatterChart>
        <c:scatterStyle val="smoothMarker"/>
        <c:varyColors val="0"/>
        <c:ser>
          <c:idx val="0"/>
          <c:order val="0"/>
          <c:tx>
            <c:strRef>
              <c:f>'#37 (v.1)'!$O$276</c:f>
              <c:strCache>
                <c:ptCount val="1"/>
                <c:pt idx="0">
                  <c:v>50-59</c:v>
                </c:pt>
              </c:strCache>
            </c:strRef>
          </c:tx>
          <c:spPr>
            <a:ln w="9525" cap="rnd">
              <a:solidFill>
                <a:schemeClr val="accent1"/>
              </a:solidFill>
              <a:round/>
            </a:ln>
            <a:effectLst>
              <a:outerShdw blurRad="57150" dist="19050" dir="5400000" algn="ctr" rotWithShape="0">
                <a:srgbClr val="000000">
                  <a:alpha val="63000"/>
                </a:srgbClr>
              </a:outerShdw>
            </a:effectLst>
          </c:spPr>
          <c:marker>
            <c:symbol val="none"/>
          </c:marker>
          <c:yVal>
            <c:numRef>
              <c:f>'#37 (v.1)'!$O$277:$O$280</c:f>
            </c:numRef>
          </c:yVal>
          <c:smooth val="1"/>
        </c:ser>
        <c:ser>
          <c:idx val="2"/>
          <c:order val="2"/>
          <c:tx>
            <c:strRef>
              <c:f>'#37 (v.1)'!$Q$276</c:f>
              <c:strCache>
                <c:ptCount val="1"/>
                <c:pt idx="0">
                  <c:v>70-79</c:v>
                </c:pt>
              </c:strCache>
            </c:strRef>
          </c:tx>
          <c:spPr>
            <a:ln w="9525" cap="rnd">
              <a:solidFill>
                <a:schemeClr val="accent3"/>
              </a:solidFill>
              <a:round/>
            </a:ln>
            <a:effectLst>
              <a:outerShdw blurRad="57150" dist="19050" dir="5400000" algn="ctr" rotWithShape="0">
                <a:srgbClr val="000000">
                  <a:alpha val="63000"/>
                </a:srgbClr>
              </a:outerShdw>
            </a:effectLst>
          </c:spPr>
          <c:marker>
            <c:symbol val="none"/>
          </c:marker>
          <c:yVal>
            <c:numRef>
              <c:f>'#37 (v.1)'!$Q$277:$Q$280</c:f>
            </c:numRef>
          </c:yVal>
          <c:smooth val="1"/>
        </c:ser>
        <c:ser>
          <c:idx val="3"/>
          <c:order val="3"/>
          <c:tx>
            <c:strRef>
              <c:f>'#37 (v.1)'!$R$276</c:f>
              <c:strCache>
                <c:ptCount val="1"/>
                <c:pt idx="0">
                  <c:v>80-89</c:v>
                </c:pt>
              </c:strCache>
            </c:strRef>
          </c:tx>
          <c:spPr>
            <a:ln w="9525" cap="rnd">
              <a:solidFill>
                <a:schemeClr val="accent4"/>
              </a:solidFill>
              <a:round/>
            </a:ln>
            <a:effectLst>
              <a:outerShdw blurRad="57150" dist="19050" dir="5400000" algn="ctr" rotWithShape="0">
                <a:srgbClr val="000000">
                  <a:alpha val="63000"/>
                </a:srgbClr>
              </a:outerShdw>
            </a:effectLst>
          </c:spPr>
          <c:marker>
            <c:symbol val="none"/>
          </c:marker>
          <c:yVal>
            <c:numRef>
              <c:f>'#37 (v.1)'!$R$277:$R$280</c:f>
            </c:numRef>
          </c:yVal>
          <c:smooth val="1"/>
        </c:ser>
        <c:ser>
          <c:idx val="4"/>
          <c:order val="4"/>
          <c:tx>
            <c:strRef>
              <c:f>'#37 (v.1)'!$S$276</c:f>
              <c:strCache>
                <c:ptCount val="1"/>
                <c:pt idx="0">
                  <c:v>90+</c:v>
                </c:pt>
              </c:strCache>
            </c:strRef>
          </c:tx>
          <c:spPr>
            <a:ln w="9525" cap="rnd">
              <a:solidFill>
                <a:schemeClr val="accent5"/>
              </a:solidFill>
              <a:round/>
            </a:ln>
            <a:effectLst>
              <a:outerShdw blurRad="57150" dist="19050" dir="5400000" algn="ctr" rotWithShape="0">
                <a:srgbClr val="000000">
                  <a:alpha val="63000"/>
                </a:srgbClr>
              </a:outerShdw>
            </a:effectLst>
          </c:spPr>
          <c:marker>
            <c:symbol val="none"/>
          </c:marker>
          <c:yVal>
            <c:numRef>
              <c:f>'#37 (v.1)'!$S$277:$S$280</c:f>
            </c:numRef>
          </c:yVal>
          <c:smooth val="1"/>
        </c:ser>
        <c:dLbls>
          <c:showLegendKey val="0"/>
          <c:showVal val="0"/>
          <c:showCatName val="0"/>
          <c:showSerName val="0"/>
          <c:showPercent val="0"/>
          <c:showBubbleSize val="0"/>
        </c:dLbls>
        <c:axId val="414451344"/>
        <c:axId val="414455264"/>
      </c:scatterChart>
      <c:valAx>
        <c:axId val="414454088"/>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4454480"/>
        <c:crosses val="autoZero"/>
        <c:crossBetween val="midCat"/>
        <c:majorUnit val="1"/>
      </c:valAx>
      <c:valAx>
        <c:axId val="414454480"/>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4454088"/>
        <c:crosses val="autoZero"/>
        <c:crossBetween val="midCat"/>
      </c:valAx>
      <c:valAx>
        <c:axId val="414455264"/>
        <c:scaling>
          <c:orientation val="minMax"/>
        </c:scaling>
        <c:delete val="1"/>
        <c:axPos val="r"/>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Number of lifts</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crossAx val="414451344"/>
        <c:crosses val="max"/>
        <c:crossBetween val="midCat"/>
      </c:valAx>
      <c:valAx>
        <c:axId val="414451344"/>
        <c:scaling>
          <c:orientation val="minMax"/>
        </c:scaling>
        <c:delete val="1"/>
        <c:axPos val="b"/>
        <c:numFmt formatCode="0" sourceLinked="1"/>
        <c:majorTickMark val="none"/>
        <c:minorTickMark val="none"/>
        <c:tickLblPos val="nextTo"/>
        <c:crossAx val="41445526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da-DK"/>
              <a:t>#Intensity,</a:t>
            </a:r>
            <a:r>
              <a:rPr lang="da-DK" baseline="0"/>
              <a:t> Deadlift</a:t>
            </a:r>
            <a:endParaRPr lang="da-DK"/>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da-DK"/>
        </a:p>
      </c:txPr>
    </c:title>
    <c:autoTitleDeleted val="0"/>
    <c:plotArea>
      <c:layout>
        <c:manualLayout>
          <c:layoutTarget val="inner"/>
          <c:xMode val="edge"/>
          <c:yMode val="edge"/>
          <c:x val="0.13476159230096238"/>
          <c:y val="6.9444444444444448E-2"/>
          <c:w val="0.57265419947506557"/>
          <c:h val="0.74915135608048999"/>
        </c:manualLayout>
      </c:layout>
      <c:scatterChart>
        <c:scatterStyle val="smoothMarker"/>
        <c:varyColors val="0"/>
        <c:ser>
          <c:idx val="1"/>
          <c:order val="1"/>
          <c:tx>
            <c:strRef>
              <c:f>'#37 (v.1)'!$V$276</c:f>
              <c:strCache>
                <c:ptCount val="1"/>
                <c:pt idx="0">
                  <c:v>60-69</c:v>
                </c:pt>
              </c:strCache>
            </c:strRef>
          </c:tx>
          <c:spPr>
            <a:ln w="9525" cap="rnd">
              <a:solidFill>
                <a:schemeClr val="accent2"/>
              </a:solidFill>
              <a:round/>
            </a:ln>
            <a:effectLst>
              <a:outerShdw blurRad="57150" dist="19050" dir="5400000" algn="ctr" rotWithShape="0">
                <a:srgbClr val="000000">
                  <a:alpha val="63000"/>
                </a:srgbClr>
              </a:outerShdw>
            </a:effectLst>
          </c:spPr>
          <c:marker>
            <c:symbol val="none"/>
          </c:marker>
          <c:yVal>
            <c:numRef>
              <c:f>'#37 (v.1)'!$V$277:$V$280</c:f>
            </c:numRef>
          </c:yVal>
          <c:smooth val="1"/>
        </c:ser>
        <c:dLbls>
          <c:showLegendKey val="0"/>
          <c:showVal val="0"/>
          <c:showCatName val="0"/>
          <c:showSerName val="0"/>
          <c:showPercent val="0"/>
          <c:showBubbleSize val="0"/>
        </c:dLbls>
        <c:axId val="414455656"/>
        <c:axId val="414452520"/>
      </c:scatterChart>
      <c:scatterChart>
        <c:scatterStyle val="smoothMarker"/>
        <c:varyColors val="0"/>
        <c:ser>
          <c:idx val="0"/>
          <c:order val="0"/>
          <c:tx>
            <c:strRef>
              <c:f>'#37 (v.1)'!$U$276</c:f>
              <c:strCache>
                <c:ptCount val="1"/>
                <c:pt idx="0">
                  <c:v>50-59</c:v>
                </c:pt>
              </c:strCache>
            </c:strRef>
          </c:tx>
          <c:spPr>
            <a:ln w="9525" cap="rnd">
              <a:solidFill>
                <a:schemeClr val="accent1"/>
              </a:solidFill>
              <a:round/>
            </a:ln>
            <a:effectLst>
              <a:outerShdw blurRad="57150" dist="19050" dir="5400000" algn="ctr" rotWithShape="0">
                <a:srgbClr val="000000">
                  <a:alpha val="63000"/>
                </a:srgbClr>
              </a:outerShdw>
            </a:effectLst>
          </c:spPr>
          <c:marker>
            <c:symbol val="none"/>
          </c:marker>
          <c:yVal>
            <c:numRef>
              <c:f>'#37 (v.1)'!$U$277:$U$280</c:f>
            </c:numRef>
          </c:yVal>
          <c:smooth val="1"/>
        </c:ser>
        <c:ser>
          <c:idx val="2"/>
          <c:order val="2"/>
          <c:tx>
            <c:strRef>
              <c:f>'#37 (v.1)'!$W$276</c:f>
              <c:strCache>
                <c:ptCount val="1"/>
                <c:pt idx="0">
                  <c:v>70-79</c:v>
                </c:pt>
              </c:strCache>
            </c:strRef>
          </c:tx>
          <c:spPr>
            <a:ln w="9525" cap="rnd">
              <a:solidFill>
                <a:schemeClr val="accent3"/>
              </a:solidFill>
              <a:round/>
            </a:ln>
            <a:effectLst>
              <a:outerShdw blurRad="57150" dist="19050" dir="5400000" algn="ctr" rotWithShape="0">
                <a:srgbClr val="000000">
                  <a:alpha val="63000"/>
                </a:srgbClr>
              </a:outerShdw>
            </a:effectLst>
          </c:spPr>
          <c:marker>
            <c:symbol val="none"/>
          </c:marker>
          <c:yVal>
            <c:numRef>
              <c:f>'#37 (v.1)'!$W$277:$W$280</c:f>
            </c:numRef>
          </c:yVal>
          <c:smooth val="1"/>
        </c:ser>
        <c:ser>
          <c:idx val="3"/>
          <c:order val="3"/>
          <c:tx>
            <c:strRef>
              <c:f>'#37 (v.1)'!$X$276</c:f>
              <c:strCache>
                <c:ptCount val="1"/>
                <c:pt idx="0">
                  <c:v>80-89</c:v>
                </c:pt>
              </c:strCache>
            </c:strRef>
          </c:tx>
          <c:spPr>
            <a:ln w="9525" cap="rnd">
              <a:solidFill>
                <a:schemeClr val="accent4"/>
              </a:solidFill>
              <a:round/>
            </a:ln>
            <a:effectLst>
              <a:outerShdw blurRad="57150" dist="19050" dir="5400000" algn="ctr" rotWithShape="0">
                <a:srgbClr val="000000">
                  <a:alpha val="63000"/>
                </a:srgbClr>
              </a:outerShdw>
            </a:effectLst>
          </c:spPr>
          <c:marker>
            <c:symbol val="none"/>
          </c:marker>
          <c:yVal>
            <c:numRef>
              <c:f>'#37 (v.1)'!$X$277:$X$280</c:f>
            </c:numRef>
          </c:yVal>
          <c:smooth val="1"/>
        </c:ser>
        <c:ser>
          <c:idx val="4"/>
          <c:order val="4"/>
          <c:tx>
            <c:strRef>
              <c:f>'#37 (v.1)'!$Y$276</c:f>
              <c:strCache>
                <c:ptCount val="1"/>
                <c:pt idx="0">
                  <c:v>90+</c:v>
                </c:pt>
              </c:strCache>
            </c:strRef>
          </c:tx>
          <c:spPr>
            <a:ln w="9525" cap="rnd">
              <a:solidFill>
                <a:schemeClr val="accent5"/>
              </a:solidFill>
              <a:round/>
            </a:ln>
            <a:effectLst>
              <a:outerShdw blurRad="57150" dist="19050" dir="5400000" algn="ctr" rotWithShape="0">
                <a:srgbClr val="000000">
                  <a:alpha val="63000"/>
                </a:srgbClr>
              </a:outerShdw>
            </a:effectLst>
          </c:spPr>
          <c:marker>
            <c:symbol val="none"/>
          </c:marker>
          <c:yVal>
            <c:numRef>
              <c:f>'#37 (v.1)'!$Y$277:$Y$280</c:f>
            </c:numRef>
          </c:yVal>
          <c:smooth val="1"/>
        </c:ser>
        <c:dLbls>
          <c:showLegendKey val="0"/>
          <c:showVal val="0"/>
          <c:showCatName val="0"/>
          <c:showSerName val="0"/>
          <c:showPercent val="0"/>
          <c:showBubbleSize val="0"/>
        </c:dLbls>
        <c:axId val="414456440"/>
        <c:axId val="414456048"/>
      </c:scatterChart>
      <c:valAx>
        <c:axId val="414455656"/>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4452520"/>
        <c:crosses val="autoZero"/>
        <c:crossBetween val="midCat"/>
        <c:majorUnit val="1"/>
      </c:valAx>
      <c:valAx>
        <c:axId val="414452520"/>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4455656"/>
        <c:crosses val="autoZero"/>
        <c:crossBetween val="midCat"/>
      </c:valAx>
      <c:valAx>
        <c:axId val="414456048"/>
        <c:scaling>
          <c:orientation val="minMax"/>
        </c:scaling>
        <c:delete val="1"/>
        <c:axPos val="r"/>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Number of lifts</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crossAx val="414456440"/>
        <c:crosses val="max"/>
        <c:crossBetween val="midCat"/>
      </c:valAx>
      <c:valAx>
        <c:axId val="414456440"/>
        <c:scaling>
          <c:orientation val="minMax"/>
        </c:scaling>
        <c:delete val="1"/>
        <c:axPos val="b"/>
        <c:numFmt formatCode="0" sourceLinked="1"/>
        <c:majorTickMark val="none"/>
        <c:minorTickMark val="none"/>
        <c:tickLblPos val="nextTo"/>
        <c:crossAx val="414456048"/>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76159230096238"/>
          <c:y val="6.9444444444444448E-2"/>
          <c:w val="0.57265419947506557"/>
          <c:h val="0.74915135608048999"/>
        </c:manualLayout>
      </c:layout>
      <c:scatterChart>
        <c:scatterStyle val="smoothMarker"/>
        <c:varyColors val="0"/>
        <c:ser>
          <c:idx val="3"/>
          <c:order val="0"/>
          <c:tx>
            <c:strRef>
              <c:f>'#37 (v.1)'!$L$268</c:f>
              <c:strCache>
                <c:ptCount val="1"/>
                <c:pt idx="0">
                  <c:v>NL</c:v>
                </c:pt>
              </c:strCache>
            </c:strRef>
          </c:tx>
          <c:spPr>
            <a:ln w="9525" cap="rnd">
              <a:solidFill>
                <a:schemeClr val="accent4"/>
              </a:solidFill>
              <a:round/>
            </a:ln>
            <a:effectLst>
              <a:outerShdw blurRad="57150" dist="19050" dir="5400000" algn="ctr" rotWithShape="0">
                <a:srgbClr val="000000">
                  <a:alpha val="63000"/>
                </a:srgbClr>
              </a:outerShdw>
            </a:effectLst>
          </c:spPr>
          <c:marker>
            <c:symbol val="none"/>
          </c:marker>
          <c:xVal>
            <c:numRef>
              <c:f>'#37 (v.1)'!$H$269:$H$272</c:f>
            </c:numRef>
          </c:xVal>
          <c:yVal>
            <c:numRef>
              <c:f>'#37 (v.1)'!$L$269:$L$272</c:f>
            </c:numRef>
          </c:yVal>
          <c:smooth val="1"/>
        </c:ser>
        <c:dLbls>
          <c:showLegendKey val="0"/>
          <c:showVal val="0"/>
          <c:showCatName val="0"/>
          <c:showSerName val="0"/>
          <c:showPercent val="0"/>
          <c:showBubbleSize val="0"/>
        </c:dLbls>
        <c:axId val="414457224"/>
        <c:axId val="414449776"/>
      </c:scatterChart>
      <c:scatterChart>
        <c:scatterStyle val="smoothMarker"/>
        <c:varyColors val="0"/>
        <c:ser>
          <c:idx val="4"/>
          <c:order val="1"/>
          <c:tx>
            <c:strRef>
              <c:f>'#37 (v.1)'!$Q$268</c:f>
              <c:strCache>
                <c:ptCount val="1"/>
                <c:pt idx="0">
                  <c:v>Avg. Weight</c:v>
                </c:pt>
              </c:strCache>
            </c:strRef>
          </c:tx>
          <c:spPr>
            <a:ln w="9525" cap="rnd">
              <a:solidFill>
                <a:schemeClr val="accent5"/>
              </a:solidFill>
              <a:round/>
            </a:ln>
            <a:effectLst>
              <a:outerShdw blurRad="57150" dist="19050" dir="5400000" algn="ctr" rotWithShape="0">
                <a:srgbClr val="000000">
                  <a:alpha val="63000"/>
                </a:srgbClr>
              </a:outerShdw>
            </a:effectLst>
          </c:spPr>
          <c:marker>
            <c:symbol val="none"/>
          </c:marker>
          <c:xVal>
            <c:numRef>
              <c:f>'#37 (v.1)'!$H$269:$H$272</c:f>
            </c:numRef>
          </c:xVal>
          <c:yVal>
            <c:numRef>
              <c:f>'#37 (v.1)'!$Q$269:$Q$272</c:f>
            </c:numRef>
          </c:yVal>
          <c:smooth val="1"/>
        </c:ser>
        <c:dLbls>
          <c:showLegendKey val="0"/>
          <c:showVal val="0"/>
          <c:showCatName val="0"/>
          <c:showSerName val="0"/>
          <c:showPercent val="0"/>
          <c:showBubbleSize val="0"/>
        </c:dLbls>
        <c:axId val="416509168"/>
        <c:axId val="414450168"/>
      </c:scatterChart>
      <c:valAx>
        <c:axId val="414457224"/>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4449776"/>
        <c:crosses val="autoZero"/>
        <c:crossBetween val="midCat"/>
        <c:majorUnit val="1"/>
      </c:valAx>
      <c:valAx>
        <c:axId val="414449776"/>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Number</a:t>
                </a:r>
                <a:r>
                  <a:rPr lang="en-US" baseline="0"/>
                  <a:t> of lifts</a:t>
                </a:r>
                <a:endParaRPr lang="en-US"/>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4457224"/>
        <c:crosses val="autoZero"/>
        <c:crossBetween val="midCat"/>
      </c:valAx>
      <c:valAx>
        <c:axId val="414450168"/>
        <c:scaling>
          <c:orientation val="minMax"/>
        </c:scaling>
        <c:delete val="0"/>
        <c:axPos val="r"/>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da-DK"/>
                  <a:t>Avg.</a:t>
                </a:r>
                <a:r>
                  <a:rPr lang="da-DK" baseline="0"/>
                  <a:t> Weight</a:t>
                </a:r>
                <a:endParaRPr lang="da-DK"/>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out"/>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6509168"/>
        <c:crosses val="max"/>
        <c:crossBetween val="midCat"/>
      </c:valAx>
      <c:valAx>
        <c:axId val="416509168"/>
        <c:scaling>
          <c:orientation val="minMax"/>
        </c:scaling>
        <c:delete val="1"/>
        <c:axPos val="b"/>
        <c:numFmt formatCode="0" sourceLinked="1"/>
        <c:majorTickMark val="out"/>
        <c:minorTickMark val="none"/>
        <c:tickLblPos val="nextTo"/>
        <c:crossAx val="414450168"/>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76159230096238"/>
          <c:y val="0.19673065331094017"/>
          <c:w val="0.73885931822882545"/>
          <c:h val="0.62186551589023142"/>
        </c:manualLayout>
      </c:layout>
      <c:scatterChart>
        <c:scatterStyle val="smoothMarker"/>
        <c:varyColors val="0"/>
        <c:ser>
          <c:idx val="0"/>
          <c:order val="0"/>
          <c:tx>
            <c:strRef>
              <c:f>'#37 (v.1)'!$I$268</c:f>
              <c:strCache>
                <c:ptCount val="1"/>
                <c:pt idx="0">
                  <c:v>Squat</c:v>
                </c:pt>
              </c:strCache>
            </c:strRef>
          </c:tx>
          <c:spPr>
            <a:ln w="9525" cap="rnd">
              <a:solidFill>
                <a:schemeClr val="accent1"/>
              </a:solidFill>
              <a:round/>
            </a:ln>
            <a:effectLst>
              <a:outerShdw blurRad="57150" dist="19050" dir="5400000" algn="ctr" rotWithShape="0">
                <a:srgbClr val="000000">
                  <a:alpha val="63000"/>
                </a:srgbClr>
              </a:outerShdw>
            </a:effectLst>
          </c:spPr>
          <c:marker>
            <c:symbol val="none"/>
          </c:marker>
          <c:xVal>
            <c:numRef>
              <c:f>'#37 (v.1)'!$H$269:$H$272</c:f>
            </c:numRef>
          </c:xVal>
          <c:yVal>
            <c:numRef>
              <c:f>'#37 (v.1)'!$I$269:$I$272</c:f>
            </c:numRef>
          </c:yVal>
          <c:smooth val="1"/>
        </c:ser>
        <c:ser>
          <c:idx val="1"/>
          <c:order val="1"/>
          <c:tx>
            <c:strRef>
              <c:f>'#37 (v.1)'!$J$268</c:f>
              <c:strCache>
                <c:ptCount val="1"/>
                <c:pt idx="0">
                  <c:v>BenchPress</c:v>
                </c:pt>
              </c:strCache>
            </c:strRef>
          </c:tx>
          <c:spPr>
            <a:ln w="9525" cap="rnd">
              <a:solidFill>
                <a:schemeClr val="accent2"/>
              </a:solidFill>
              <a:round/>
            </a:ln>
            <a:effectLst>
              <a:outerShdw blurRad="57150" dist="19050" dir="5400000" algn="ctr" rotWithShape="0">
                <a:srgbClr val="000000">
                  <a:alpha val="63000"/>
                </a:srgbClr>
              </a:outerShdw>
            </a:effectLst>
          </c:spPr>
          <c:marker>
            <c:symbol val="none"/>
          </c:marker>
          <c:xVal>
            <c:numRef>
              <c:f>'#37 (v.1)'!$H$269:$H$272</c:f>
            </c:numRef>
          </c:xVal>
          <c:yVal>
            <c:numRef>
              <c:f>'#37 (v.1)'!$J$269:$J$272</c:f>
            </c:numRef>
          </c:yVal>
          <c:smooth val="1"/>
        </c:ser>
        <c:ser>
          <c:idx val="2"/>
          <c:order val="2"/>
          <c:tx>
            <c:strRef>
              <c:f>'#37 (v.1)'!$K$268</c:f>
              <c:strCache>
                <c:ptCount val="1"/>
                <c:pt idx="0">
                  <c:v>Deadlift</c:v>
                </c:pt>
              </c:strCache>
            </c:strRef>
          </c:tx>
          <c:spPr>
            <a:ln w="9525" cap="rnd">
              <a:solidFill>
                <a:schemeClr val="accent3"/>
              </a:solidFill>
              <a:round/>
            </a:ln>
            <a:effectLst>
              <a:outerShdw blurRad="57150" dist="19050" dir="5400000" algn="ctr" rotWithShape="0">
                <a:srgbClr val="000000">
                  <a:alpha val="63000"/>
                </a:srgbClr>
              </a:outerShdw>
            </a:effectLst>
          </c:spPr>
          <c:marker>
            <c:symbol val="none"/>
          </c:marker>
          <c:xVal>
            <c:numRef>
              <c:f>'#37 (v.1)'!$H$269:$H$272</c:f>
            </c:numRef>
          </c:xVal>
          <c:yVal>
            <c:numRef>
              <c:f>'#37 (v.1)'!$K$269:$K$272</c:f>
            </c:numRef>
          </c:yVal>
          <c:smooth val="1"/>
        </c:ser>
        <c:dLbls>
          <c:showLegendKey val="0"/>
          <c:showVal val="0"/>
          <c:showCatName val="0"/>
          <c:showSerName val="0"/>
          <c:showPercent val="0"/>
          <c:showBubbleSize val="0"/>
        </c:dLbls>
        <c:axId val="416507992"/>
        <c:axId val="416507600"/>
      </c:scatterChart>
      <c:valAx>
        <c:axId val="416507992"/>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6507600"/>
        <c:crosses val="autoZero"/>
        <c:crossBetween val="midCat"/>
        <c:majorUnit val="1"/>
      </c:valAx>
      <c:valAx>
        <c:axId val="416507600"/>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Number</a:t>
                </a:r>
                <a:r>
                  <a:rPr lang="en-US" baseline="0"/>
                  <a:t> of lifts</a:t>
                </a:r>
                <a:endParaRPr lang="en-US"/>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6507992"/>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66238641763559"/>
          <c:y val="5.1624797721112808E-2"/>
          <c:w val="0.69690782173278354"/>
          <c:h val="0.85962286843942459"/>
        </c:manualLayout>
      </c:layout>
      <c:barChart>
        <c:barDir val="col"/>
        <c:grouping val="stacked"/>
        <c:varyColors val="0"/>
        <c:ser>
          <c:idx val="0"/>
          <c:order val="0"/>
          <c:tx>
            <c:strRef>
              <c:f>'#29'!$O$301</c:f>
              <c:strCache>
                <c:ptCount val="1"/>
                <c:pt idx="0">
                  <c:v>50-59</c:v>
                </c:pt>
              </c:strCache>
            </c:strRef>
          </c:tx>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'#29'!$O$302:$O$305</c:f>
            </c:numRef>
          </c:val>
        </c:ser>
        <c:ser>
          <c:idx val="1"/>
          <c:order val="1"/>
          <c:tx>
            <c:strRef>
              <c:f>'#29'!$P$301</c:f>
              <c:strCache>
                <c:ptCount val="1"/>
                <c:pt idx="0">
                  <c:v>60-69</c:v>
                </c:pt>
              </c:strCache>
            </c:strRef>
          </c:tx>
          <c:spPr>
            <a:solidFill>
              <a:schemeClr val="accent2">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'#29'!$P$302:$P$305</c:f>
            </c:numRef>
          </c:val>
        </c:ser>
        <c:ser>
          <c:idx val="2"/>
          <c:order val="2"/>
          <c:tx>
            <c:strRef>
              <c:f>'#29'!$Q$301</c:f>
              <c:strCache>
                <c:ptCount val="1"/>
                <c:pt idx="0">
                  <c:v>70-79</c:v>
                </c:pt>
              </c:strCache>
            </c:strRef>
          </c:tx>
          <c:spPr>
            <a:solidFill>
              <a:schemeClr val="accent3">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'#29'!$Q$302:$Q$305</c:f>
            </c:numRef>
          </c:val>
        </c:ser>
        <c:ser>
          <c:idx val="3"/>
          <c:order val="3"/>
          <c:tx>
            <c:strRef>
              <c:f>'#29'!$R$301</c:f>
              <c:strCache>
                <c:ptCount val="1"/>
                <c:pt idx="0">
                  <c:v>80-89</c:v>
                </c:pt>
              </c:strCache>
            </c:strRef>
          </c:tx>
          <c:spPr>
            <a:solidFill>
              <a:schemeClr val="accent4">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'#29'!$R$302:$R$305</c:f>
            </c:numRef>
          </c:val>
        </c:ser>
        <c:ser>
          <c:idx val="4"/>
          <c:order val="4"/>
          <c:tx>
            <c:strRef>
              <c:f>'#29'!$S$301</c:f>
              <c:strCache>
                <c:ptCount val="1"/>
                <c:pt idx="0">
                  <c:v>90+</c:v>
                </c:pt>
              </c:strCache>
            </c:strRef>
          </c:tx>
          <c:spPr>
            <a:solidFill>
              <a:schemeClr val="accent5">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'#29'!$S$302:$S$305</c:f>
            </c:numRef>
          </c:val>
        </c:ser>
        <c:dLbls>
          <c:dLblPos val="ctr"/>
          <c:showLegendKey val="0"/>
          <c:showVal val="1"/>
          <c:showCatName val="0"/>
          <c:showSerName val="0"/>
          <c:showPercent val="0"/>
          <c:showBubbleSize val="0"/>
        </c:dLbls>
        <c:gapWidth val="50"/>
        <c:overlap val="100"/>
        <c:axId val="408522984"/>
        <c:axId val="408521416"/>
      </c:barChart>
      <c:catAx>
        <c:axId val="408522984"/>
        <c:scaling>
          <c:orientation val="minMax"/>
        </c:scaling>
        <c:delete val="0"/>
        <c:axPos val="b"/>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08521416"/>
        <c:crosses val="autoZero"/>
        <c:auto val="1"/>
        <c:lblAlgn val="ctr"/>
        <c:lblOffset val="100"/>
        <c:noMultiLvlLbl val="0"/>
      </c:catAx>
      <c:valAx>
        <c:axId val="408521416"/>
        <c:scaling>
          <c:orientation val="minMax"/>
          <c:max val="1"/>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085229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979840298520626"/>
          <c:y val="0.19673065331094017"/>
          <c:w val="0.67382251667385984"/>
          <c:h val="0.62186551589023142"/>
        </c:manualLayout>
      </c:layout>
      <c:scatterChart>
        <c:scatterStyle val="smoothMarker"/>
        <c:varyColors val="0"/>
        <c:ser>
          <c:idx val="0"/>
          <c:order val="0"/>
          <c:tx>
            <c:strRef>
              <c:f>'#37 (v.1)'!$M$268</c:f>
              <c:strCache>
                <c:ptCount val="1"/>
                <c:pt idx="0">
                  <c:v>Squat</c:v>
                </c:pt>
              </c:strCache>
            </c:strRef>
          </c:tx>
          <c:spPr>
            <a:ln w="9525" cap="rnd">
              <a:solidFill>
                <a:schemeClr val="accent1"/>
              </a:solidFill>
              <a:round/>
            </a:ln>
            <a:effectLst>
              <a:outerShdw blurRad="57150" dist="19050" dir="5400000" algn="ctr" rotWithShape="0">
                <a:srgbClr val="000000">
                  <a:alpha val="63000"/>
                </a:srgbClr>
              </a:outerShdw>
            </a:effectLst>
          </c:spPr>
          <c:marker>
            <c:symbol val="none"/>
          </c:marker>
          <c:xVal>
            <c:numRef>
              <c:f>'#37 (v.1)'!$H$269:$H$272</c:f>
            </c:numRef>
          </c:xVal>
          <c:yVal>
            <c:numRef>
              <c:f>'#37 (v.1)'!$M$269:$M$272</c:f>
            </c:numRef>
          </c:yVal>
          <c:smooth val="1"/>
        </c:ser>
        <c:ser>
          <c:idx val="1"/>
          <c:order val="1"/>
          <c:tx>
            <c:strRef>
              <c:f>'#37 (v.1)'!$N$268</c:f>
              <c:strCache>
                <c:ptCount val="1"/>
                <c:pt idx="0">
                  <c:v>BenchPress</c:v>
                </c:pt>
              </c:strCache>
            </c:strRef>
          </c:tx>
          <c:spPr>
            <a:ln w="9525" cap="rnd">
              <a:solidFill>
                <a:schemeClr val="accent2"/>
              </a:solidFill>
              <a:round/>
            </a:ln>
            <a:effectLst>
              <a:outerShdw blurRad="57150" dist="19050" dir="5400000" algn="ctr" rotWithShape="0">
                <a:srgbClr val="000000">
                  <a:alpha val="63000"/>
                </a:srgbClr>
              </a:outerShdw>
            </a:effectLst>
          </c:spPr>
          <c:marker>
            <c:symbol val="none"/>
          </c:marker>
          <c:xVal>
            <c:numRef>
              <c:f>'#37 (v.1)'!$H$269:$H$272</c:f>
            </c:numRef>
          </c:xVal>
          <c:yVal>
            <c:numRef>
              <c:f>'#37 (v.1)'!$N$269:$N$272</c:f>
            </c:numRef>
          </c:yVal>
          <c:smooth val="1"/>
        </c:ser>
        <c:ser>
          <c:idx val="2"/>
          <c:order val="2"/>
          <c:tx>
            <c:strRef>
              <c:f>'#37 (v.1)'!$O$268</c:f>
              <c:strCache>
                <c:ptCount val="1"/>
                <c:pt idx="0">
                  <c:v>Deadlift</c:v>
                </c:pt>
              </c:strCache>
            </c:strRef>
          </c:tx>
          <c:spPr>
            <a:ln w="9525" cap="rnd">
              <a:solidFill>
                <a:schemeClr val="accent3"/>
              </a:solidFill>
              <a:round/>
            </a:ln>
            <a:effectLst>
              <a:outerShdw blurRad="57150" dist="19050" dir="5400000" algn="ctr" rotWithShape="0">
                <a:srgbClr val="000000">
                  <a:alpha val="63000"/>
                </a:srgbClr>
              </a:outerShdw>
            </a:effectLst>
          </c:spPr>
          <c:marker>
            <c:symbol val="none"/>
          </c:marker>
          <c:xVal>
            <c:numRef>
              <c:f>'#37 (v.1)'!$H$269:$H$272</c:f>
            </c:numRef>
          </c:xVal>
          <c:yVal>
            <c:numRef>
              <c:f>'#37 (v.1)'!$O$269:$O$272</c:f>
            </c:numRef>
          </c:yVal>
          <c:smooth val="1"/>
        </c:ser>
        <c:dLbls>
          <c:showLegendKey val="0"/>
          <c:showVal val="0"/>
          <c:showCatName val="0"/>
          <c:showSerName val="0"/>
          <c:showPercent val="0"/>
          <c:showBubbleSize val="0"/>
        </c:dLbls>
        <c:axId val="416505640"/>
        <c:axId val="416506816"/>
      </c:scatterChart>
      <c:valAx>
        <c:axId val="416505640"/>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6506816"/>
        <c:crosses val="autoZero"/>
        <c:crossBetween val="midCat"/>
        <c:majorUnit val="1"/>
      </c:valAx>
      <c:valAx>
        <c:axId val="416506816"/>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Poundage</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6505640"/>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da-DK"/>
              <a:t>#intensity</a:t>
            </a:r>
            <a:r>
              <a:rPr lang="da-DK" baseline="0"/>
              <a:t>, Squat</a:t>
            </a:r>
          </a:p>
        </c:rich>
      </c:tx>
      <c:layout>
        <c:manualLayout>
          <c:xMode val="edge"/>
          <c:yMode val="edge"/>
          <c:x val="0.25664036040966748"/>
          <c:y val="0"/>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da-DK"/>
        </a:p>
      </c:txPr>
    </c:title>
    <c:autoTitleDeleted val="0"/>
    <c:plotArea>
      <c:layout>
        <c:manualLayout>
          <c:layoutTarget val="inner"/>
          <c:xMode val="edge"/>
          <c:yMode val="edge"/>
          <c:x val="0.13476159230096238"/>
          <c:y val="6.9444444444444448E-2"/>
          <c:w val="0.57265419947506557"/>
          <c:h val="0.74915135608048999"/>
        </c:manualLayout>
      </c:layout>
      <c:scatterChart>
        <c:scatterStyle val="smoothMarker"/>
        <c:varyColors val="0"/>
        <c:ser>
          <c:idx val="1"/>
          <c:order val="1"/>
          <c:tx>
            <c:strRef>
              <c:f>'#37 (v.2)'!$J$273</c:f>
              <c:strCache>
                <c:ptCount val="1"/>
                <c:pt idx="0">
                  <c:v>60-69</c:v>
                </c:pt>
              </c:strCache>
            </c:strRef>
          </c:tx>
          <c:spPr>
            <a:ln w="9525" cap="rnd">
              <a:solidFill>
                <a:schemeClr val="accent2"/>
              </a:solidFill>
              <a:round/>
            </a:ln>
            <a:effectLst>
              <a:outerShdw blurRad="57150" dist="19050" dir="5400000" algn="ctr" rotWithShape="0">
                <a:srgbClr val="000000">
                  <a:alpha val="63000"/>
                </a:srgbClr>
              </a:outerShdw>
            </a:effectLst>
          </c:spPr>
          <c:marker>
            <c:symbol val="none"/>
          </c:marker>
          <c:yVal>
            <c:numRef>
              <c:f>'#37 (v.2)'!$J$274:$J$277</c:f>
            </c:numRef>
          </c:yVal>
          <c:smooth val="1"/>
        </c:ser>
        <c:dLbls>
          <c:showLegendKey val="0"/>
          <c:showVal val="0"/>
          <c:showCatName val="0"/>
          <c:showSerName val="0"/>
          <c:showPercent val="0"/>
          <c:showBubbleSize val="0"/>
        </c:dLbls>
        <c:axId val="416506032"/>
        <c:axId val="416506424"/>
      </c:scatterChart>
      <c:scatterChart>
        <c:scatterStyle val="smoothMarker"/>
        <c:varyColors val="0"/>
        <c:ser>
          <c:idx val="0"/>
          <c:order val="0"/>
          <c:tx>
            <c:strRef>
              <c:f>'#37 (v.2)'!$I$273</c:f>
              <c:strCache>
                <c:ptCount val="1"/>
                <c:pt idx="0">
                  <c:v>50-59</c:v>
                </c:pt>
              </c:strCache>
            </c:strRef>
          </c:tx>
          <c:spPr>
            <a:ln w="9525" cap="rnd">
              <a:solidFill>
                <a:schemeClr val="accent1"/>
              </a:solidFill>
              <a:round/>
            </a:ln>
            <a:effectLst>
              <a:outerShdw blurRad="57150" dist="19050" dir="5400000" algn="ctr" rotWithShape="0">
                <a:srgbClr val="000000">
                  <a:alpha val="63000"/>
                </a:srgbClr>
              </a:outerShdw>
            </a:effectLst>
          </c:spPr>
          <c:marker>
            <c:symbol val="none"/>
          </c:marker>
          <c:yVal>
            <c:numRef>
              <c:f>'#37 (v.2)'!$I$274:$I$277</c:f>
            </c:numRef>
          </c:yVal>
          <c:smooth val="1"/>
        </c:ser>
        <c:ser>
          <c:idx val="2"/>
          <c:order val="2"/>
          <c:tx>
            <c:strRef>
              <c:f>'#37 (v.2)'!$K$273</c:f>
              <c:strCache>
                <c:ptCount val="1"/>
                <c:pt idx="0">
                  <c:v>70-79</c:v>
                </c:pt>
              </c:strCache>
            </c:strRef>
          </c:tx>
          <c:spPr>
            <a:ln w="9525" cap="rnd">
              <a:solidFill>
                <a:schemeClr val="accent3"/>
              </a:solidFill>
              <a:round/>
            </a:ln>
            <a:effectLst>
              <a:outerShdw blurRad="57150" dist="19050" dir="5400000" algn="ctr" rotWithShape="0">
                <a:srgbClr val="000000">
                  <a:alpha val="63000"/>
                </a:srgbClr>
              </a:outerShdw>
            </a:effectLst>
          </c:spPr>
          <c:marker>
            <c:symbol val="none"/>
          </c:marker>
          <c:yVal>
            <c:numRef>
              <c:f>'#37 (v.2)'!$K$274:$K$277</c:f>
            </c:numRef>
          </c:yVal>
          <c:smooth val="1"/>
        </c:ser>
        <c:ser>
          <c:idx val="3"/>
          <c:order val="3"/>
          <c:tx>
            <c:strRef>
              <c:f>'#37 (v.2)'!$L$273</c:f>
              <c:strCache>
                <c:ptCount val="1"/>
                <c:pt idx="0">
                  <c:v>80-89</c:v>
                </c:pt>
              </c:strCache>
            </c:strRef>
          </c:tx>
          <c:spPr>
            <a:ln w="9525" cap="rnd">
              <a:solidFill>
                <a:schemeClr val="accent4"/>
              </a:solidFill>
              <a:round/>
            </a:ln>
            <a:effectLst>
              <a:outerShdw blurRad="57150" dist="19050" dir="5400000" algn="ctr" rotWithShape="0">
                <a:srgbClr val="000000">
                  <a:alpha val="63000"/>
                </a:srgbClr>
              </a:outerShdw>
            </a:effectLst>
          </c:spPr>
          <c:marker>
            <c:symbol val="none"/>
          </c:marker>
          <c:yVal>
            <c:numRef>
              <c:f>'#37 (v.2)'!$L$274:$L$277</c:f>
            </c:numRef>
          </c:yVal>
          <c:smooth val="1"/>
        </c:ser>
        <c:ser>
          <c:idx val="4"/>
          <c:order val="4"/>
          <c:tx>
            <c:strRef>
              <c:f>'#37 (v.2)'!$M$273</c:f>
              <c:strCache>
                <c:ptCount val="1"/>
                <c:pt idx="0">
                  <c:v>90+</c:v>
                </c:pt>
              </c:strCache>
            </c:strRef>
          </c:tx>
          <c:spPr>
            <a:ln w="9525" cap="rnd">
              <a:solidFill>
                <a:schemeClr val="accent5"/>
              </a:solidFill>
              <a:round/>
            </a:ln>
            <a:effectLst>
              <a:outerShdw blurRad="57150" dist="19050" dir="5400000" algn="ctr" rotWithShape="0">
                <a:srgbClr val="000000">
                  <a:alpha val="63000"/>
                </a:srgbClr>
              </a:outerShdw>
            </a:effectLst>
          </c:spPr>
          <c:marker>
            <c:symbol val="none"/>
          </c:marker>
          <c:yVal>
            <c:numRef>
              <c:f>'#37 (v.2)'!$M$274:$M$277</c:f>
            </c:numRef>
          </c:yVal>
          <c:smooth val="1"/>
        </c:ser>
        <c:dLbls>
          <c:showLegendKey val="0"/>
          <c:showVal val="0"/>
          <c:showCatName val="0"/>
          <c:showSerName val="0"/>
          <c:showPercent val="0"/>
          <c:showBubbleSize val="0"/>
        </c:dLbls>
        <c:axId val="416513872"/>
        <c:axId val="416502112"/>
      </c:scatterChart>
      <c:valAx>
        <c:axId val="416506032"/>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6506424"/>
        <c:crosses val="autoZero"/>
        <c:crossBetween val="midCat"/>
        <c:majorUnit val="1"/>
      </c:valAx>
      <c:valAx>
        <c:axId val="416506424"/>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6506032"/>
        <c:crosses val="autoZero"/>
        <c:crossBetween val="midCat"/>
      </c:valAx>
      <c:valAx>
        <c:axId val="416502112"/>
        <c:scaling>
          <c:orientation val="minMax"/>
        </c:scaling>
        <c:delete val="1"/>
        <c:axPos val="r"/>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Number of lifts</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crossAx val="416513872"/>
        <c:crosses val="max"/>
        <c:crossBetween val="midCat"/>
      </c:valAx>
      <c:valAx>
        <c:axId val="416513872"/>
        <c:scaling>
          <c:orientation val="minMax"/>
        </c:scaling>
        <c:delete val="1"/>
        <c:axPos val="b"/>
        <c:numFmt formatCode="0" sourceLinked="1"/>
        <c:majorTickMark val="none"/>
        <c:minorTickMark val="none"/>
        <c:tickLblPos val="nextTo"/>
        <c:crossAx val="41650211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da-DK"/>
              <a:t>#Intensity,</a:t>
            </a:r>
            <a:r>
              <a:rPr lang="da-DK" baseline="0"/>
              <a:t> BenchPress</a:t>
            </a:r>
            <a:endParaRPr lang="da-DK"/>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da-DK"/>
        </a:p>
      </c:txPr>
    </c:title>
    <c:autoTitleDeleted val="0"/>
    <c:plotArea>
      <c:layout>
        <c:manualLayout>
          <c:layoutTarget val="inner"/>
          <c:xMode val="edge"/>
          <c:yMode val="edge"/>
          <c:x val="0.13476159230096238"/>
          <c:y val="6.9444444444444448E-2"/>
          <c:w val="0.57265419947506557"/>
          <c:h val="0.74915135608048999"/>
        </c:manualLayout>
      </c:layout>
      <c:scatterChart>
        <c:scatterStyle val="smoothMarker"/>
        <c:varyColors val="0"/>
        <c:ser>
          <c:idx val="1"/>
          <c:order val="1"/>
          <c:tx>
            <c:strRef>
              <c:f>'#37 (v.2)'!$P$273</c:f>
              <c:strCache>
                <c:ptCount val="1"/>
                <c:pt idx="0">
                  <c:v>60-69</c:v>
                </c:pt>
              </c:strCache>
            </c:strRef>
          </c:tx>
          <c:spPr>
            <a:ln w="9525" cap="rnd">
              <a:solidFill>
                <a:schemeClr val="accent2"/>
              </a:solidFill>
              <a:round/>
            </a:ln>
            <a:effectLst>
              <a:outerShdw blurRad="57150" dist="19050" dir="5400000" algn="ctr" rotWithShape="0">
                <a:srgbClr val="000000">
                  <a:alpha val="63000"/>
                </a:srgbClr>
              </a:outerShdw>
            </a:effectLst>
          </c:spPr>
          <c:marker>
            <c:symbol val="none"/>
          </c:marker>
          <c:yVal>
            <c:numRef>
              <c:f>'#37 (v.2)'!$P$274:$P$277</c:f>
            </c:numRef>
          </c:yVal>
          <c:smooth val="1"/>
        </c:ser>
        <c:dLbls>
          <c:showLegendKey val="0"/>
          <c:showVal val="0"/>
          <c:showCatName val="0"/>
          <c:showSerName val="0"/>
          <c:showPercent val="0"/>
          <c:showBubbleSize val="0"/>
        </c:dLbls>
        <c:axId val="416507208"/>
        <c:axId val="416512696"/>
      </c:scatterChart>
      <c:scatterChart>
        <c:scatterStyle val="smoothMarker"/>
        <c:varyColors val="0"/>
        <c:ser>
          <c:idx val="0"/>
          <c:order val="0"/>
          <c:tx>
            <c:strRef>
              <c:f>'#37 (v.2)'!$O$273</c:f>
              <c:strCache>
                <c:ptCount val="1"/>
                <c:pt idx="0">
                  <c:v>50-59</c:v>
                </c:pt>
              </c:strCache>
            </c:strRef>
          </c:tx>
          <c:spPr>
            <a:ln w="9525" cap="rnd">
              <a:solidFill>
                <a:schemeClr val="accent1"/>
              </a:solidFill>
              <a:round/>
            </a:ln>
            <a:effectLst>
              <a:outerShdw blurRad="57150" dist="19050" dir="5400000" algn="ctr" rotWithShape="0">
                <a:srgbClr val="000000">
                  <a:alpha val="63000"/>
                </a:srgbClr>
              </a:outerShdw>
            </a:effectLst>
          </c:spPr>
          <c:marker>
            <c:symbol val="none"/>
          </c:marker>
          <c:yVal>
            <c:numRef>
              <c:f>'#37 (v.2)'!$O$274:$O$277</c:f>
            </c:numRef>
          </c:yVal>
          <c:smooth val="1"/>
        </c:ser>
        <c:ser>
          <c:idx val="2"/>
          <c:order val="2"/>
          <c:tx>
            <c:strRef>
              <c:f>'#37 (v.2)'!$Q$273</c:f>
              <c:strCache>
                <c:ptCount val="1"/>
                <c:pt idx="0">
                  <c:v>70-79</c:v>
                </c:pt>
              </c:strCache>
            </c:strRef>
          </c:tx>
          <c:spPr>
            <a:ln w="9525" cap="rnd">
              <a:solidFill>
                <a:schemeClr val="accent3"/>
              </a:solidFill>
              <a:round/>
            </a:ln>
            <a:effectLst>
              <a:outerShdw blurRad="57150" dist="19050" dir="5400000" algn="ctr" rotWithShape="0">
                <a:srgbClr val="000000">
                  <a:alpha val="63000"/>
                </a:srgbClr>
              </a:outerShdw>
            </a:effectLst>
          </c:spPr>
          <c:marker>
            <c:symbol val="none"/>
          </c:marker>
          <c:yVal>
            <c:numRef>
              <c:f>'#37 (v.2)'!$Q$274:$Q$277</c:f>
            </c:numRef>
          </c:yVal>
          <c:smooth val="1"/>
        </c:ser>
        <c:ser>
          <c:idx val="3"/>
          <c:order val="3"/>
          <c:tx>
            <c:strRef>
              <c:f>'#37 (v.2)'!$R$273</c:f>
              <c:strCache>
                <c:ptCount val="1"/>
                <c:pt idx="0">
                  <c:v>80-89</c:v>
                </c:pt>
              </c:strCache>
            </c:strRef>
          </c:tx>
          <c:spPr>
            <a:ln w="9525" cap="rnd">
              <a:solidFill>
                <a:schemeClr val="accent4"/>
              </a:solidFill>
              <a:round/>
            </a:ln>
            <a:effectLst>
              <a:outerShdw blurRad="57150" dist="19050" dir="5400000" algn="ctr" rotWithShape="0">
                <a:srgbClr val="000000">
                  <a:alpha val="63000"/>
                </a:srgbClr>
              </a:outerShdw>
            </a:effectLst>
          </c:spPr>
          <c:marker>
            <c:symbol val="none"/>
          </c:marker>
          <c:yVal>
            <c:numRef>
              <c:f>'#37 (v.2)'!$R$274:$R$277</c:f>
            </c:numRef>
          </c:yVal>
          <c:smooth val="1"/>
        </c:ser>
        <c:ser>
          <c:idx val="4"/>
          <c:order val="4"/>
          <c:tx>
            <c:strRef>
              <c:f>'#37 (v.2)'!$S$273</c:f>
              <c:strCache>
                <c:ptCount val="1"/>
                <c:pt idx="0">
                  <c:v>90+</c:v>
                </c:pt>
              </c:strCache>
            </c:strRef>
          </c:tx>
          <c:spPr>
            <a:ln w="9525" cap="rnd">
              <a:solidFill>
                <a:schemeClr val="accent5"/>
              </a:solidFill>
              <a:round/>
            </a:ln>
            <a:effectLst>
              <a:outerShdw blurRad="57150" dist="19050" dir="5400000" algn="ctr" rotWithShape="0">
                <a:srgbClr val="000000">
                  <a:alpha val="63000"/>
                </a:srgbClr>
              </a:outerShdw>
            </a:effectLst>
          </c:spPr>
          <c:marker>
            <c:symbol val="none"/>
          </c:marker>
          <c:yVal>
            <c:numRef>
              <c:f>'#37 (v.2)'!$S$274:$S$277</c:f>
            </c:numRef>
          </c:yVal>
          <c:smooth val="1"/>
        </c:ser>
        <c:dLbls>
          <c:showLegendKey val="0"/>
          <c:showVal val="0"/>
          <c:showCatName val="0"/>
          <c:showSerName val="0"/>
          <c:showPercent val="0"/>
          <c:showBubbleSize val="0"/>
        </c:dLbls>
        <c:axId val="416504464"/>
        <c:axId val="416510344"/>
      </c:scatterChart>
      <c:valAx>
        <c:axId val="416507208"/>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6512696"/>
        <c:crosses val="autoZero"/>
        <c:crossBetween val="midCat"/>
        <c:majorUnit val="1"/>
      </c:valAx>
      <c:valAx>
        <c:axId val="416512696"/>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6507208"/>
        <c:crosses val="autoZero"/>
        <c:crossBetween val="midCat"/>
      </c:valAx>
      <c:valAx>
        <c:axId val="416510344"/>
        <c:scaling>
          <c:orientation val="minMax"/>
        </c:scaling>
        <c:delete val="1"/>
        <c:axPos val="r"/>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Number of lifts</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crossAx val="416504464"/>
        <c:crosses val="max"/>
        <c:crossBetween val="midCat"/>
      </c:valAx>
      <c:valAx>
        <c:axId val="416504464"/>
        <c:scaling>
          <c:orientation val="minMax"/>
        </c:scaling>
        <c:delete val="1"/>
        <c:axPos val="b"/>
        <c:numFmt formatCode="0" sourceLinked="1"/>
        <c:majorTickMark val="none"/>
        <c:minorTickMark val="none"/>
        <c:tickLblPos val="nextTo"/>
        <c:crossAx val="41651034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da-DK"/>
              <a:t>#Intensity,</a:t>
            </a:r>
            <a:r>
              <a:rPr lang="da-DK" baseline="0"/>
              <a:t> Deadlift</a:t>
            </a:r>
            <a:endParaRPr lang="da-DK"/>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da-DK"/>
        </a:p>
      </c:txPr>
    </c:title>
    <c:autoTitleDeleted val="0"/>
    <c:plotArea>
      <c:layout>
        <c:manualLayout>
          <c:layoutTarget val="inner"/>
          <c:xMode val="edge"/>
          <c:yMode val="edge"/>
          <c:x val="0.13476159230096238"/>
          <c:y val="6.9444444444444448E-2"/>
          <c:w val="0.57265419947506557"/>
          <c:h val="0.74915135608048999"/>
        </c:manualLayout>
      </c:layout>
      <c:scatterChart>
        <c:scatterStyle val="smoothMarker"/>
        <c:varyColors val="0"/>
        <c:ser>
          <c:idx val="1"/>
          <c:order val="1"/>
          <c:tx>
            <c:strRef>
              <c:f>'#37 (v.2)'!$V$273</c:f>
              <c:strCache>
                <c:ptCount val="1"/>
                <c:pt idx="0">
                  <c:v>60-69</c:v>
                </c:pt>
              </c:strCache>
            </c:strRef>
          </c:tx>
          <c:spPr>
            <a:ln w="9525" cap="rnd">
              <a:solidFill>
                <a:schemeClr val="accent2"/>
              </a:solidFill>
              <a:round/>
            </a:ln>
            <a:effectLst>
              <a:outerShdw blurRad="57150" dist="19050" dir="5400000" algn="ctr" rotWithShape="0">
                <a:srgbClr val="000000">
                  <a:alpha val="63000"/>
                </a:srgbClr>
              </a:outerShdw>
            </a:effectLst>
          </c:spPr>
          <c:marker>
            <c:symbol val="none"/>
          </c:marker>
          <c:yVal>
            <c:numRef>
              <c:f>'#37 (v.2)'!$V$274:$V$277</c:f>
            </c:numRef>
          </c:yVal>
          <c:smooth val="1"/>
        </c:ser>
        <c:dLbls>
          <c:showLegendKey val="0"/>
          <c:showVal val="0"/>
          <c:showCatName val="0"/>
          <c:showSerName val="0"/>
          <c:showPercent val="0"/>
          <c:showBubbleSize val="0"/>
        </c:dLbls>
        <c:axId val="416514264"/>
        <c:axId val="416510736"/>
      </c:scatterChart>
      <c:scatterChart>
        <c:scatterStyle val="smoothMarker"/>
        <c:varyColors val="0"/>
        <c:ser>
          <c:idx val="0"/>
          <c:order val="0"/>
          <c:tx>
            <c:strRef>
              <c:f>'#37 (v.2)'!$U$273</c:f>
              <c:strCache>
                <c:ptCount val="1"/>
                <c:pt idx="0">
                  <c:v>50-59</c:v>
                </c:pt>
              </c:strCache>
            </c:strRef>
          </c:tx>
          <c:spPr>
            <a:ln w="9525" cap="rnd">
              <a:solidFill>
                <a:schemeClr val="accent1"/>
              </a:solidFill>
              <a:round/>
            </a:ln>
            <a:effectLst>
              <a:outerShdw blurRad="57150" dist="19050" dir="5400000" algn="ctr" rotWithShape="0">
                <a:srgbClr val="000000">
                  <a:alpha val="63000"/>
                </a:srgbClr>
              </a:outerShdw>
            </a:effectLst>
          </c:spPr>
          <c:marker>
            <c:symbol val="none"/>
          </c:marker>
          <c:yVal>
            <c:numRef>
              <c:f>'#37 (v.2)'!$U$274:$U$277</c:f>
            </c:numRef>
          </c:yVal>
          <c:smooth val="1"/>
        </c:ser>
        <c:ser>
          <c:idx val="2"/>
          <c:order val="2"/>
          <c:tx>
            <c:strRef>
              <c:f>'#37 (v.2)'!$W$273</c:f>
              <c:strCache>
                <c:ptCount val="1"/>
                <c:pt idx="0">
                  <c:v>70-79</c:v>
                </c:pt>
              </c:strCache>
            </c:strRef>
          </c:tx>
          <c:spPr>
            <a:ln w="9525" cap="rnd">
              <a:solidFill>
                <a:schemeClr val="accent3"/>
              </a:solidFill>
              <a:round/>
            </a:ln>
            <a:effectLst>
              <a:outerShdw blurRad="57150" dist="19050" dir="5400000" algn="ctr" rotWithShape="0">
                <a:srgbClr val="000000">
                  <a:alpha val="63000"/>
                </a:srgbClr>
              </a:outerShdw>
            </a:effectLst>
          </c:spPr>
          <c:marker>
            <c:symbol val="none"/>
          </c:marker>
          <c:yVal>
            <c:numRef>
              <c:f>'#37 (v.2)'!$W$274:$W$277</c:f>
            </c:numRef>
          </c:yVal>
          <c:smooth val="1"/>
        </c:ser>
        <c:ser>
          <c:idx val="3"/>
          <c:order val="3"/>
          <c:tx>
            <c:strRef>
              <c:f>'#37 (v.2)'!$X$273</c:f>
              <c:strCache>
                <c:ptCount val="1"/>
                <c:pt idx="0">
                  <c:v>80-89</c:v>
                </c:pt>
              </c:strCache>
            </c:strRef>
          </c:tx>
          <c:spPr>
            <a:ln w="9525" cap="rnd">
              <a:solidFill>
                <a:schemeClr val="accent4"/>
              </a:solidFill>
              <a:round/>
            </a:ln>
            <a:effectLst>
              <a:outerShdw blurRad="57150" dist="19050" dir="5400000" algn="ctr" rotWithShape="0">
                <a:srgbClr val="000000">
                  <a:alpha val="63000"/>
                </a:srgbClr>
              </a:outerShdw>
            </a:effectLst>
          </c:spPr>
          <c:marker>
            <c:symbol val="none"/>
          </c:marker>
          <c:yVal>
            <c:numRef>
              <c:f>'#37 (v.2)'!$X$274:$X$277</c:f>
            </c:numRef>
          </c:yVal>
          <c:smooth val="1"/>
        </c:ser>
        <c:ser>
          <c:idx val="4"/>
          <c:order val="4"/>
          <c:tx>
            <c:strRef>
              <c:f>'#37 (v.2)'!$Y$273</c:f>
              <c:strCache>
                <c:ptCount val="1"/>
                <c:pt idx="0">
                  <c:v>90+</c:v>
                </c:pt>
              </c:strCache>
            </c:strRef>
          </c:tx>
          <c:spPr>
            <a:ln w="9525" cap="rnd">
              <a:solidFill>
                <a:schemeClr val="accent5"/>
              </a:solidFill>
              <a:round/>
            </a:ln>
            <a:effectLst>
              <a:outerShdw blurRad="57150" dist="19050" dir="5400000" algn="ctr" rotWithShape="0">
                <a:srgbClr val="000000">
                  <a:alpha val="63000"/>
                </a:srgbClr>
              </a:outerShdw>
            </a:effectLst>
          </c:spPr>
          <c:marker>
            <c:symbol val="none"/>
          </c:marker>
          <c:yVal>
            <c:numRef>
              <c:f>'#37 (v.2)'!$Y$274:$Y$277</c:f>
            </c:numRef>
          </c:yVal>
          <c:smooth val="1"/>
        </c:ser>
        <c:dLbls>
          <c:showLegendKey val="0"/>
          <c:showVal val="0"/>
          <c:showCatName val="0"/>
          <c:showSerName val="0"/>
          <c:showPercent val="0"/>
          <c:showBubbleSize val="0"/>
        </c:dLbls>
        <c:axId val="416513088"/>
        <c:axId val="416502504"/>
      </c:scatterChart>
      <c:valAx>
        <c:axId val="416514264"/>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6510736"/>
        <c:crosses val="autoZero"/>
        <c:crossBetween val="midCat"/>
        <c:majorUnit val="1"/>
      </c:valAx>
      <c:valAx>
        <c:axId val="416510736"/>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6514264"/>
        <c:crosses val="autoZero"/>
        <c:crossBetween val="midCat"/>
      </c:valAx>
      <c:valAx>
        <c:axId val="416502504"/>
        <c:scaling>
          <c:orientation val="minMax"/>
        </c:scaling>
        <c:delete val="1"/>
        <c:axPos val="r"/>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Number of lifts</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crossAx val="416513088"/>
        <c:crosses val="max"/>
        <c:crossBetween val="midCat"/>
      </c:valAx>
      <c:valAx>
        <c:axId val="416513088"/>
        <c:scaling>
          <c:orientation val="minMax"/>
        </c:scaling>
        <c:delete val="1"/>
        <c:axPos val="b"/>
        <c:numFmt formatCode="0" sourceLinked="1"/>
        <c:majorTickMark val="none"/>
        <c:minorTickMark val="none"/>
        <c:tickLblPos val="nextTo"/>
        <c:crossAx val="41650250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76159230096238"/>
          <c:y val="6.9444444444444448E-2"/>
          <c:w val="0.57265419947506557"/>
          <c:h val="0.74915135608048999"/>
        </c:manualLayout>
      </c:layout>
      <c:scatterChart>
        <c:scatterStyle val="smoothMarker"/>
        <c:varyColors val="0"/>
        <c:ser>
          <c:idx val="3"/>
          <c:order val="0"/>
          <c:spPr>
            <a:ln w="9525" cap="rnd">
              <a:solidFill>
                <a:schemeClr val="accent4"/>
              </a:solidFill>
              <a:round/>
            </a:ln>
            <a:effectLst>
              <a:outerShdw blurRad="57150" dist="19050" dir="5400000" algn="ctr" rotWithShape="0">
                <a:srgbClr val="000000">
                  <a:alpha val="63000"/>
                </a:srgbClr>
              </a:outerShdw>
            </a:effectLst>
          </c:spPr>
          <c:marker>
            <c:symbol val="none"/>
          </c:marker>
          <c:xVal>
            <c:numRef>
              <c:f>'#37 (v.2)'!$H$265:$H$269</c:f>
            </c:numRef>
          </c:xVal>
          <c:yVal>
            <c:numRef>
              <c:f>'#37 (v.2)'!$L$265:$L$269</c:f>
            </c:numRef>
          </c:yVal>
          <c:smooth val="1"/>
        </c:ser>
        <c:dLbls>
          <c:showLegendKey val="0"/>
          <c:showVal val="0"/>
          <c:showCatName val="0"/>
          <c:showSerName val="0"/>
          <c:showPercent val="0"/>
          <c:showBubbleSize val="0"/>
        </c:dLbls>
        <c:axId val="416502896"/>
        <c:axId val="416511128"/>
      </c:scatterChart>
      <c:scatterChart>
        <c:scatterStyle val="smoothMarker"/>
        <c:varyColors val="0"/>
        <c:ser>
          <c:idx val="4"/>
          <c:order val="1"/>
          <c:spPr>
            <a:ln w="9525" cap="rnd">
              <a:solidFill>
                <a:schemeClr val="accent5"/>
              </a:solidFill>
              <a:round/>
            </a:ln>
            <a:effectLst>
              <a:outerShdw blurRad="57150" dist="19050" dir="5400000" algn="ctr" rotWithShape="0">
                <a:srgbClr val="000000">
                  <a:alpha val="63000"/>
                </a:srgbClr>
              </a:outerShdw>
            </a:effectLst>
          </c:spPr>
          <c:marker>
            <c:symbol val="none"/>
          </c:marker>
          <c:xVal>
            <c:numRef>
              <c:f>'#37 (v.2)'!$H$265:$H$269</c:f>
            </c:numRef>
          </c:xVal>
          <c:yVal>
            <c:numRef>
              <c:f>'#37 (v.2)'!$Q$265:$Q$269</c:f>
            </c:numRef>
          </c:yVal>
          <c:smooth val="1"/>
        </c:ser>
        <c:dLbls>
          <c:showLegendKey val="0"/>
          <c:showVal val="0"/>
          <c:showCatName val="0"/>
          <c:showSerName val="0"/>
          <c:showPercent val="0"/>
          <c:showBubbleSize val="0"/>
        </c:dLbls>
        <c:axId val="416513480"/>
        <c:axId val="416511520"/>
      </c:scatterChart>
      <c:valAx>
        <c:axId val="416502896"/>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6511128"/>
        <c:crosses val="autoZero"/>
        <c:crossBetween val="midCat"/>
        <c:majorUnit val="1"/>
      </c:valAx>
      <c:valAx>
        <c:axId val="416511128"/>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Number</a:t>
                </a:r>
                <a:r>
                  <a:rPr lang="en-US" baseline="0"/>
                  <a:t> of lifts</a:t>
                </a:r>
                <a:endParaRPr lang="en-US"/>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6502896"/>
        <c:crosses val="autoZero"/>
        <c:crossBetween val="midCat"/>
      </c:valAx>
      <c:valAx>
        <c:axId val="416511520"/>
        <c:scaling>
          <c:orientation val="minMax"/>
        </c:scaling>
        <c:delete val="0"/>
        <c:axPos val="r"/>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da-DK"/>
                  <a:t>Avg.</a:t>
                </a:r>
                <a:r>
                  <a:rPr lang="da-DK" baseline="0"/>
                  <a:t> Weight</a:t>
                </a:r>
                <a:endParaRPr lang="da-DK"/>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out"/>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6513480"/>
        <c:crosses val="max"/>
        <c:crossBetween val="midCat"/>
      </c:valAx>
      <c:valAx>
        <c:axId val="416513480"/>
        <c:scaling>
          <c:orientation val="minMax"/>
        </c:scaling>
        <c:delete val="1"/>
        <c:axPos val="b"/>
        <c:numFmt formatCode="0" sourceLinked="1"/>
        <c:majorTickMark val="out"/>
        <c:minorTickMark val="none"/>
        <c:tickLblPos val="nextTo"/>
        <c:crossAx val="416511520"/>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76159230096238"/>
          <c:y val="0.19673065331094017"/>
          <c:w val="0.73885931822882545"/>
          <c:h val="0.62186551589023142"/>
        </c:manualLayout>
      </c:layout>
      <c:scatterChart>
        <c:scatterStyle val="smoothMarker"/>
        <c:varyColors val="0"/>
        <c:ser>
          <c:idx val="0"/>
          <c:order val="0"/>
          <c:spPr>
            <a:ln w="9525" cap="rnd">
              <a:solidFill>
                <a:schemeClr val="accent1"/>
              </a:solidFill>
              <a:round/>
            </a:ln>
            <a:effectLst>
              <a:outerShdw blurRad="57150" dist="19050" dir="5400000" algn="ctr" rotWithShape="0">
                <a:srgbClr val="000000">
                  <a:alpha val="63000"/>
                </a:srgbClr>
              </a:outerShdw>
            </a:effectLst>
          </c:spPr>
          <c:marker>
            <c:symbol val="none"/>
          </c:marker>
          <c:xVal>
            <c:numRef>
              <c:f>'#37 (v.2)'!$H$265:$I$269</c:f>
            </c:numRef>
          </c:xVal>
          <c:yVal>
            <c:numRef>
              <c:f>'#37 (v.2)'!$J$265:$J$269</c:f>
            </c:numRef>
          </c:yVal>
          <c:smooth val="1"/>
        </c:ser>
        <c:ser>
          <c:idx val="1"/>
          <c:order val="1"/>
          <c:spPr>
            <a:ln w="9525" cap="rnd">
              <a:solidFill>
                <a:schemeClr val="accent2"/>
              </a:solidFill>
              <a:round/>
            </a:ln>
            <a:effectLst>
              <a:outerShdw blurRad="57150" dist="19050" dir="5400000" algn="ctr" rotWithShape="0">
                <a:srgbClr val="000000">
                  <a:alpha val="63000"/>
                </a:srgbClr>
              </a:outerShdw>
            </a:effectLst>
          </c:spPr>
          <c:marker>
            <c:symbol val="none"/>
          </c:marker>
          <c:xVal>
            <c:numRef>
              <c:f>'#37 (v.2)'!$H$265:$I$269</c:f>
            </c:numRef>
          </c:xVal>
          <c:yVal>
            <c:numRef>
              <c:f>'#37 (v.2)'!$K$265:$K$269</c:f>
            </c:numRef>
          </c:yVal>
          <c:smooth val="1"/>
        </c:ser>
        <c:dLbls>
          <c:showLegendKey val="0"/>
          <c:showVal val="0"/>
          <c:showCatName val="0"/>
          <c:showSerName val="0"/>
          <c:showPercent val="0"/>
          <c:showBubbleSize val="0"/>
        </c:dLbls>
        <c:axId val="416503288"/>
        <c:axId val="416503680"/>
      </c:scatterChart>
      <c:valAx>
        <c:axId val="416503288"/>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6503680"/>
        <c:crosses val="autoZero"/>
        <c:crossBetween val="midCat"/>
        <c:majorUnit val="1"/>
      </c:valAx>
      <c:valAx>
        <c:axId val="416503680"/>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Number</a:t>
                </a:r>
                <a:r>
                  <a:rPr lang="en-US" baseline="0"/>
                  <a:t> of lifts</a:t>
                </a:r>
                <a:endParaRPr lang="en-US"/>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6503288"/>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979840298520626"/>
          <c:y val="0.19673065331094017"/>
          <c:w val="0.67382251667385984"/>
          <c:h val="0.62186551589023142"/>
        </c:manualLayout>
      </c:layout>
      <c:scatterChart>
        <c:scatterStyle val="smoothMarker"/>
        <c:varyColors val="0"/>
        <c:ser>
          <c:idx val="0"/>
          <c:order val="0"/>
          <c:spPr>
            <a:ln w="9525" cap="rnd">
              <a:solidFill>
                <a:schemeClr val="accent1"/>
              </a:solidFill>
              <a:round/>
            </a:ln>
            <a:effectLst>
              <a:outerShdw blurRad="57150" dist="19050" dir="5400000" algn="ctr" rotWithShape="0">
                <a:srgbClr val="000000">
                  <a:alpha val="63000"/>
                </a:srgbClr>
              </a:outerShdw>
            </a:effectLst>
          </c:spPr>
          <c:marker>
            <c:symbol val="none"/>
          </c:marker>
          <c:xVal>
            <c:numRef>
              <c:f>'#37 (v.2)'!$H$265:$H$269</c:f>
            </c:numRef>
          </c:xVal>
          <c:yVal>
            <c:numRef>
              <c:f>'#37 (v.2)'!$M$265:$M$269</c:f>
            </c:numRef>
          </c:yVal>
          <c:smooth val="1"/>
        </c:ser>
        <c:ser>
          <c:idx val="1"/>
          <c:order val="1"/>
          <c:spPr>
            <a:ln w="9525" cap="rnd">
              <a:solidFill>
                <a:schemeClr val="accent2"/>
              </a:solidFill>
              <a:round/>
            </a:ln>
            <a:effectLst>
              <a:outerShdw blurRad="57150" dist="19050" dir="5400000" algn="ctr" rotWithShape="0">
                <a:srgbClr val="000000">
                  <a:alpha val="63000"/>
                </a:srgbClr>
              </a:outerShdw>
            </a:effectLst>
          </c:spPr>
          <c:marker>
            <c:symbol val="none"/>
          </c:marker>
          <c:xVal>
            <c:numRef>
              <c:f>'#37 (v.2)'!$H$265:$H$269</c:f>
            </c:numRef>
          </c:xVal>
          <c:yVal>
            <c:numRef>
              <c:f>'#37 (v.2)'!$N$265:$N$269</c:f>
            </c:numRef>
          </c:yVal>
          <c:smooth val="1"/>
        </c:ser>
        <c:ser>
          <c:idx val="2"/>
          <c:order val="2"/>
          <c:spPr>
            <a:ln w="9525" cap="rnd">
              <a:solidFill>
                <a:schemeClr val="accent3"/>
              </a:solidFill>
              <a:round/>
            </a:ln>
            <a:effectLst>
              <a:outerShdw blurRad="57150" dist="19050" dir="5400000" algn="ctr" rotWithShape="0">
                <a:srgbClr val="000000">
                  <a:alpha val="63000"/>
                </a:srgbClr>
              </a:outerShdw>
            </a:effectLst>
          </c:spPr>
          <c:marker>
            <c:symbol val="none"/>
          </c:marker>
          <c:xVal>
            <c:numRef>
              <c:f>'#37 (v.2)'!$H$265:$H$269</c:f>
            </c:numRef>
          </c:xVal>
          <c:yVal>
            <c:numRef>
              <c:f>'#37 (v.2)'!$O$265:$O$269</c:f>
            </c:numRef>
          </c:yVal>
          <c:smooth val="1"/>
        </c:ser>
        <c:dLbls>
          <c:showLegendKey val="0"/>
          <c:showVal val="0"/>
          <c:showCatName val="0"/>
          <c:showSerName val="0"/>
          <c:showPercent val="0"/>
          <c:showBubbleSize val="0"/>
        </c:dLbls>
        <c:axId val="416504856"/>
        <c:axId val="416518968"/>
      </c:scatterChart>
      <c:valAx>
        <c:axId val="416504856"/>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6518968"/>
        <c:crosses val="autoZero"/>
        <c:crossBetween val="midCat"/>
        <c:majorUnit val="1"/>
      </c:valAx>
      <c:valAx>
        <c:axId val="416518968"/>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Poundage</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6504856"/>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1"/>
          <c:order val="1"/>
          <c:tx>
            <c:strRef>
              <c:f>BenchPress_Specialization!$K$285</c:f>
              <c:strCache>
                <c:ptCount val="1"/>
                <c:pt idx="0">
                  <c:v>Avg. Weight</c:v>
                </c:pt>
              </c:strCache>
            </c:strRef>
          </c:tx>
          <c:spPr>
            <a:ln w="9525" cap="rnd">
              <a:solidFill>
                <a:schemeClr val="accent2"/>
              </a:solidFill>
              <a:round/>
            </a:ln>
            <a:effectLst>
              <a:outerShdw blurRad="57150" dist="19050" dir="5400000" algn="ctr" rotWithShape="0">
                <a:srgbClr val="000000">
                  <a:alpha val="63000"/>
                </a:srgbClr>
              </a:outerShdw>
            </a:effectLst>
          </c:spPr>
          <c:marker>
            <c:symbol val="none"/>
          </c:marker>
          <c:xVal>
            <c:numRef>
              <c:f>BenchPress_Specialization!$H$286:$H$289</c:f>
            </c:numRef>
          </c:xVal>
          <c:yVal>
            <c:numRef>
              <c:f>BenchPress_Specialization!$K$286:$K$289</c:f>
            </c:numRef>
          </c:yVal>
          <c:smooth val="1"/>
        </c:ser>
        <c:dLbls>
          <c:showLegendKey val="0"/>
          <c:showVal val="0"/>
          <c:showCatName val="0"/>
          <c:showSerName val="0"/>
          <c:showPercent val="0"/>
          <c:showBubbleSize val="0"/>
        </c:dLbls>
        <c:axId val="416518576"/>
        <c:axId val="416517008"/>
      </c:scatterChart>
      <c:scatterChart>
        <c:scatterStyle val="smoothMarker"/>
        <c:varyColors val="0"/>
        <c:ser>
          <c:idx val="0"/>
          <c:order val="0"/>
          <c:tx>
            <c:strRef>
              <c:f>BenchPress_Specialization!$I$285</c:f>
              <c:strCache>
                <c:ptCount val="1"/>
                <c:pt idx="0">
                  <c:v>NL</c:v>
                </c:pt>
              </c:strCache>
            </c:strRef>
          </c:tx>
          <c:spPr>
            <a:ln w="9525" cap="rnd">
              <a:solidFill>
                <a:schemeClr val="accent1"/>
              </a:solidFill>
              <a:round/>
            </a:ln>
            <a:effectLst>
              <a:outerShdw blurRad="57150" dist="19050" dir="5400000" algn="ctr" rotWithShape="0">
                <a:srgbClr val="000000">
                  <a:alpha val="63000"/>
                </a:srgbClr>
              </a:outerShdw>
            </a:effectLst>
          </c:spPr>
          <c:marker>
            <c:symbol val="none"/>
          </c:marker>
          <c:xVal>
            <c:numRef>
              <c:f>BenchPress_Specialization!$H$286:$H$289</c:f>
            </c:numRef>
          </c:xVal>
          <c:yVal>
            <c:numRef>
              <c:f>BenchPress_Specialization!$I$286:$I$289</c:f>
            </c:numRef>
          </c:yVal>
          <c:smooth val="1"/>
        </c:ser>
        <c:dLbls>
          <c:showLegendKey val="0"/>
          <c:showVal val="0"/>
          <c:showCatName val="0"/>
          <c:showSerName val="0"/>
          <c:showPercent val="0"/>
          <c:showBubbleSize val="0"/>
        </c:dLbls>
        <c:axId val="416515440"/>
        <c:axId val="416515048"/>
      </c:scatterChart>
      <c:valAx>
        <c:axId val="416518576"/>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6517008"/>
        <c:crosses val="autoZero"/>
        <c:crossBetween val="midCat"/>
        <c:majorUnit val="1"/>
      </c:valAx>
      <c:valAx>
        <c:axId val="416517008"/>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Avg. Weight</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6518576"/>
        <c:crosses val="autoZero"/>
        <c:crossBetween val="midCat"/>
      </c:valAx>
      <c:valAx>
        <c:axId val="416515048"/>
        <c:scaling>
          <c:orientation val="minMax"/>
        </c:scaling>
        <c:delete val="0"/>
        <c:axPos val="r"/>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Number of lifts</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6515440"/>
        <c:crosses val="max"/>
        <c:crossBetween val="midCat"/>
      </c:valAx>
      <c:valAx>
        <c:axId val="416515440"/>
        <c:scaling>
          <c:orientation val="minMax"/>
          <c:max val="4"/>
          <c:min val="0"/>
        </c:scaling>
        <c:delete val="1"/>
        <c:axPos val="b"/>
        <c:numFmt formatCode="0" sourceLinked="1"/>
        <c:majorTickMark val="none"/>
        <c:minorTickMark val="none"/>
        <c:tickLblPos val="nextTo"/>
        <c:crossAx val="416515048"/>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76159230096238"/>
          <c:y val="6.9444444444444448E-2"/>
          <c:w val="0.57265419947506557"/>
          <c:h val="0.74915135608048999"/>
        </c:manualLayout>
      </c:layout>
      <c:scatterChart>
        <c:scatterStyle val="smoothMarker"/>
        <c:varyColors val="0"/>
        <c:ser>
          <c:idx val="1"/>
          <c:order val="1"/>
          <c:tx>
            <c:strRef>
              <c:f>BenchPress_Specialization!$S$285</c:f>
              <c:strCache>
                <c:ptCount val="1"/>
                <c:pt idx="0">
                  <c:v>60-69</c:v>
                </c:pt>
              </c:strCache>
            </c:strRef>
          </c:tx>
          <c:spPr>
            <a:ln w="9525" cap="rnd">
              <a:solidFill>
                <a:schemeClr val="accent2"/>
              </a:solidFill>
              <a:round/>
            </a:ln>
            <a:effectLst>
              <a:outerShdw blurRad="57150" dist="19050" dir="5400000" algn="ctr" rotWithShape="0">
                <a:srgbClr val="000000">
                  <a:alpha val="63000"/>
                </a:srgbClr>
              </a:outerShdw>
            </a:effectLst>
          </c:spPr>
          <c:marker>
            <c:symbol val="none"/>
          </c:marker>
          <c:xVal>
            <c:numRef>
              <c:f>BenchPress_Specialization!$H$286:$H$289</c:f>
            </c:numRef>
          </c:xVal>
          <c:yVal>
            <c:numRef>
              <c:f>BenchPress_Specialization!$S$286:$S$289</c:f>
            </c:numRef>
          </c:yVal>
          <c:smooth val="1"/>
        </c:ser>
        <c:dLbls>
          <c:showLegendKey val="0"/>
          <c:showVal val="0"/>
          <c:showCatName val="0"/>
          <c:showSerName val="0"/>
          <c:showPercent val="0"/>
          <c:showBubbleSize val="0"/>
        </c:dLbls>
        <c:axId val="416517792"/>
        <c:axId val="416519752"/>
      </c:scatterChart>
      <c:scatterChart>
        <c:scatterStyle val="smoothMarker"/>
        <c:varyColors val="0"/>
        <c:ser>
          <c:idx val="0"/>
          <c:order val="0"/>
          <c:tx>
            <c:strRef>
              <c:f>BenchPress_Specialization!$R$285</c:f>
              <c:strCache>
                <c:ptCount val="1"/>
                <c:pt idx="0">
                  <c:v>50-59</c:v>
                </c:pt>
              </c:strCache>
            </c:strRef>
          </c:tx>
          <c:spPr>
            <a:ln w="9525" cap="rnd">
              <a:solidFill>
                <a:schemeClr val="accent1"/>
              </a:solidFill>
              <a:round/>
            </a:ln>
            <a:effectLst>
              <a:outerShdw blurRad="57150" dist="19050" dir="5400000" algn="ctr" rotWithShape="0">
                <a:srgbClr val="000000">
                  <a:alpha val="63000"/>
                </a:srgbClr>
              </a:outerShdw>
            </a:effectLst>
          </c:spPr>
          <c:marker>
            <c:symbol val="none"/>
          </c:marker>
          <c:xVal>
            <c:numRef>
              <c:f>BenchPress_Specialization!$H$286:$H$289</c:f>
            </c:numRef>
          </c:xVal>
          <c:yVal>
            <c:numRef>
              <c:f>BenchPress_Specialization!$R$286:$R$289</c:f>
            </c:numRef>
          </c:yVal>
          <c:smooth val="1"/>
        </c:ser>
        <c:ser>
          <c:idx val="2"/>
          <c:order val="2"/>
          <c:tx>
            <c:strRef>
              <c:f>BenchPress_Specialization!$T$285</c:f>
              <c:strCache>
                <c:ptCount val="1"/>
                <c:pt idx="0">
                  <c:v>70-79</c:v>
                </c:pt>
              </c:strCache>
            </c:strRef>
          </c:tx>
          <c:spPr>
            <a:ln w="9525" cap="rnd">
              <a:solidFill>
                <a:schemeClr val="accent3"/>
              </a:solidFill>
              <a:round/>
            </a:ln>
            <a:effectLst>
              <a:outerShdw blurRad="57150" dist="19050" dir="5400000" algn="ctr" rotWithShape="0">
                <a:srgbClr val="000000">
                  <a:alpha val="63000"/>
                </a:srgbClr>
              </a:outerShdw>
            </a:effectLst>
          </c:spPr>
          <c:marker>
            <c:symbol val="none"/>
          </c:marker>
          <c:xVal>
            <c:numRef>
              <c:f>BenchPress_Specialization!$H$286:$H$289</c:f>
            </c:numRef>
          </c:xVal>
          <c:yVal>
            <c:numRef>
              <c:f>BenchPress_Specialization!$T$286:$T$289</c:f>
            </c:numRef>
          </c:yVal>
          <c:smooth val="1"/>
        </c:ser>
        <c:ser>
          <c:idx val="3"/>
          <c:order val="3"/>
          <c:tx>
            <c:strRef>
              <c:f>BenchPress_Specialization!$U$285</c:f>
              <c:strCache>
                <c:ptCount val="1"/>
                <c:pt idx="0">
                  <c:v>80-89</c:v>
                </c:pt>
              </c:strCache>
            </c:strRef>
          </c:tx>
          <c:spPr>
            <a:ln w="9525" cap="rnd">
              <a:solidFill>
                <a:schemeClr val="accent4"/>
              </a:solidFill>
              <a:round/>
            </a:ln>
            <a:effectLst>
              <a:outerShdw blurRad="57150" dist="19050" dir="5400000" algn="ctr" rotWithShape="0">
                <a:srgbClr val="000000">
                  <a:alpha val="63000"/>
                </a:srgbClr>
              </a:outerShdw>
            </a:effectLst>
          </c:spPr>
          <c:marker>
            <c:symbol val="none"/>
          </c:marker>
          <c:xVal>
            <c:numRef>
              <c:f>BenchPress_Specialization!$H$286:$H$289</c:f>
            </c:numRef>
          </c:xVal>
          <c:yVal>
            <c:numRef>
              <c:f>BenchPress_Specialization!$U$286:$U$289</c:f>
            </c:numRef>
          </c:yVal>
          <c:smooth val="1"/>
        </c:ser>
        <c:ser>
          <c:idx val="4"/>
          <c:order val="4"/>
          <c:tx>
            <c:strRef>
              <c:f>BenchPress_Specialization!$V$285</c:f>
              <c:strCache>
                <c:ptCount val="1"/>
                <c:pt idx="0">
                  <c:v>90+</c:v>
                </c:pt>
              </c:strCache>
            </c:strRef>
          </c:tx>
          <c:spPr>
            <a:ln w="9525" cap="rnd">
              <a:solidFill>
                <a:schemeClr val="accent5"/>
              </a:solidFill>
              <a:round/>
            </a:ln>
            <a:effectLst>
              <a:outerShdw blurRad="57150" dist="19050" dir="5400000" algn="ctr" rotWithShape="0">
                <a:srgbClr val="000000">
                  <a:alpha val="63000"/>
                </a:srgbClr>
              </a:outerShdw>
            </a:effectLst>
          </c:spPr>
          <c:marker>
            <c:symbol val="none"/>
          </c:marker>
          <c:xVal>
            <c:numRef>
              <c:f>BenchPress_Specialization!$H$286:$H$289</c:f>
            </c:numRef>
          </c:xVal>
          <c:yVal>
            <c:numRef>
              <c:f>BenchPress_Specialization!$V$286:$V$289</c:f>
            </c:numRef>
          </c:yVal>
          <c:smooth val="1"/>
        </c:ser>
        <c:dLbls>
          <c:showLegendKey val="0"/>
          <c:showVal val="0"/>
          <c:showCatName val="0"/>
          <c:showSerName val="0"/>
          <c:showPercent val="0"/>
          <c:showBubbleSize val="0"/>
        </c:dLbls>
        <c:axId val="416520928"/>
        <c:axId val="416520536"/>
      </c:scatterChart>
      <c:valAx>
        <c:axId val="416517792"/>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6519752"/>
        <c:crosses val="autoZero"/>
        <c:crossBetween val="midCat"/>
        <c:majorUnit val="1"/>
      </c:valAx>
      <c:valAx>
        <c:axId val="416519752"/>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Avg. Weight</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16517792"/>
        <c:crosses val="autoZero"/>
        <c:crossBetween val="midCat"/>
      </c:valAx>
      <c:valAx>
        <c:axId val="416520536"/>
        <c:scaling>
          <c:orientation val="minMax"/>
        </c:scaling>
        <c:delete val="1"/>
        <c:axPos val="r"/>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Number of lifts</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crossAx val="416520928"/>
        <c:crosses val="max"/>
        <c:crossBetween val="midCat"/>
      </c:valAx>
      <c:valAx>
        <c:axId val="416520928"/>
        <c:scaling>
          <c:orientation val="minMax"/>
        </c:scaling>
        <c:delete val="1"/>
        <c:axPos val="b"/>
        <c:numFmt formatCode="0" sourceLinked="1"/>
        <c:majorTickMark val="none"/>
        <c:minorTickMark val="none"/>
        <c:tickLblPos val="nextTo"/>
        <c:crossAx val="416520536"/>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66238641763559"/>
          <c:y val="5.1624797721112808E-2"/>
          <c:w val="0.69690782173278354"/>
          <c:h val="0.85962286843942459"/>
        </c:manualLayout>
      </c:layout>
      <c:barChart>
        <c:barDir val="col"/>
        <c:grouping val="stacked"/>
        <c:varyColors val="0"/>
        <c:ser>
          <c:idx val="0"/>
          <c:order val="0"/>
          <c:tx>
            <c:strRef>
              <c:f>'#29'!$U$301</c:f>
              <c:strCache>
                <c:ptCount val="1"/>
                <c:pt idx="0">
                  <c:v>50-59</c:v>
                </c:pt>
              </c:strCache>
            </c:strRef>
          </c:tx>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'#29'!$U$302:$U$305</c:f>
            </c:numRef>
          </c:val>
        </c:ser>
        <c:ser>
          <c:idx val="1"/>
          <c:order val="1"/>
          <c:tx>
            <c:strRef>
              <c:f>'#29'!$V$301</c:f>
              <c:strCache>
                <c:ptCount val="1"/>
                <c:pt idx="0">
                  <c:v>60-69</c:v>
                </c:pt>
              </c:strCache>
            </c:strRef>
          </c:tx>
          <c:spPr>
            <a:solidFill>
              <a:schemeClr val="accent2">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'#29'!$V$302:$V$305</c:f>
            </c:numRef>
          </c:val>
        </c:ser>
        <c:ser>
          <c:idx val="2"/>
          <c:order val="2"/>
          <c:tx>
            <c:strRef>
              <c:f>'#29'!$W$301</c:f>
              <c:strCache>
                <c:ptCount val="1"/>
                <c:pt idx="0">
                  <c:v>70-79</c:v>
                </c:pt>
              </c:strCache>
            </c:strRef>
          </c:tx>
          <c:spPr>
            <a:solidFill>
              <a:schemeClr val="accent3">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'#29'!$W$302:$W$305</c:f>
            </c:numRef>
          </c:val>
        </c:ser>
        <c:ser>
          <c:idx val="3"/>
          <c:order val="3"/>
          <c:tx>
            <c:strRef>
              <c:f>'#29'!$X$301</c:f>
              <c:strCache>
                <c:ptCount val="1"/>
                <c:pt idx="0">
                  <c:v>80-89</c:v>
                </c:pt>
              </c:strCache>
            </c:strRef>
          </c:tx>
          <c:spPr>
            <a:solidFill>
              <a:schemeClr val="accent4">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'#29'!$X$302:$X$305</c:f>
            </c:numRef>
          </c:val>
        </c:ser>
        <c:ser>
          <c:idx val="4"/>
          <c:order val="4"/>
          <c:tx>
            <c:strRef>
              <c:f>'#29'!$Y$301</c:f>
              <c:strCache>
                <c:ptCount val="1"/>
                <c:pt idx="0">
                  <c:v>90+</c:v>
                </c:pt>
              </c:strCache>
            </c:strRef>
          </c:tx>
          <c:spPr>
            <a:solidFill>
              <a:schemeClr val="accent5">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'#29'!$Y$302:$Y$305</c:f>
            </c:numRef>
          </c:val>
        </c:ser>
        <c:dLbls>
          <c:dLblPos val="ctr"/>
          <c:showLegendKey val="0"/>
          <c:showVal val="1"/>
          <c:showCatName val="0"/>
          <c:showSerName val="0"/>
          <c:showPercent val="0"/>
          <c:showBubbleSize val="0"/>
        </c:dLbls>
        <c:gapWidth val="50"/>
        <c:overlap val="100"/>
        <c:axId val="408523768"/>
        <c:axId val="408516712"/>
      </c:barChart>
      <c:catAx>
        <c:axId val="408523768"/>
        <c:scaling>
          <c:orientation val="minMax"/>
        </c:scaling>
        <c:delete val="0"/>
        <c:axPos val="b"/>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08516712"/>
        <c:crosses val="autoZero"/>
        <c:auto val="1"/>
        <c:lblAlgn val="ctr"/>
        <c:lblOffset val="100"/>
        <c:noMultiLvlLbl val="0"/>
      </c:catAx>
      <c:valAx>
        <c:axId val="408516712"/>
        <c:scaling>
          <c:orientation val="minMax"/>
          <c:max val="1"/>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0852376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76159230096238"/>
          <c:y val="0.19673065331094017"/>
          <c:w val="0.73885931822882545"/>
          <c:h val="0.62186551589023142"/>
        </c:manualLayout>
      </c:layout>
      <c:scatterChart>
        <c:scatterStyle val="smoothMarker"/>
        <c:varyColors val="0"/>
        <c:ser>
          <c:idx val="0"/>
          <c:order val="0"/>
          <c:tx>
            <c:strRef>
              <c:f>'#29'!$I$259</c:f>
              <c:strCache>
                <c:ptCount val="1"/>
                <c:pt idx="0">
                  <c:v>Squat</c:v>
                </c:pt>
              </c:strCache>
            </c:strRef>
          </c:tx>
          <c:spPr>
            <a:ln w="9525" cap="rnd">
              <a:solidFill>
                <a:schemeClr val="accent1"/>
              </a:solidFill>
              <a:round/>
            </a:ln>
            <a:effectLst>
              <a:outerShdw blurRad="57150" dist="19050" dir="5400000" algn="ctr" rotWithShape="0">
                <a:srgbClr val="000000">
                  <a:alpha val="63000"/>
                </a:srgbClr>
              </a:outerShdw>
            </a:effectLst>
          </c:spPr>
          <c:marker>
            <c:symbol val="none"/>
          </c:marker>
          <c:xVal>
            <c:numRef>
              <c:f>'#29'!$H$260:$H$263</c:f>
            </c:numRef>
          </c:xVal>
          <c:yVal>
            <c:numRef>
              <c:f>'#29'!$I$260:$I$263</c:f>
            </c:numRef>
          </c:yVal>
          <c:smooth val="1"/>
        </c:ser>
        <c:ser>
          <c:idx val="1"/>
          <c:order val="1"/>
          <c:tx>
            <c:strRef>
              <c:f>'#29'!$J$259</c:f>
              <c:strCache>
                <c:ptCount val="1"/>
                <c:pt idx="0">
                  <c:v>BenchPress</c:v>
                </c:pt>
              </c:strCache>
            </c:strRef>
          </c:tx>
          <c:spPr>
            <a:ln w="9525" cap="rnd">
              <a:solidFill>
                <a:schemeClr val="accent2"/>
              </a:solidFill>
              <a:round/>
            </a:ln>
            <a:effectLst>
              <a:outerShdw blurRad="57150" dist="19050" dir="5400000" algn="ctr" rotWithShape="0">
                <a:srgbClr val="000000">
                  <a:alpha val="63000"/>
                </a:srgbClr>
              </a:outerShdw>
            </a:effectLst>
          </c:spPr>
          <c:marker>
            <c:symbol val="none"/>
          </c:marker>
          <c:xVal>
            <c:numRef>
              <c:f>'#29'!$H$260:$H$263</c:f>
            </c:numRef>
          </c:xVal>
          <c:yVal>
            <c:numRef>
              <c:f>'#29'!$J$260:$J$263</c:f>
            </c:numRef>
          </c:yVal>
          <c:smooth val="1"/>
        </c:ser>
        <c:ser>
          <c:idx val="2"/>
          <c:order val="2"/>
          <c:tx>
            <c:strRef>
              <c:f>'#29'!$K$259</c:f>
              <c:strCache>
                <c:ptCount val="1"/>
                <c:pt idx="0">
                  <c:v>Deadlift</c:v>
                </c:pt>
              </c:strCache>
            </c:strRef>
          </c:tx>
          <c:spPr>
            <a:ln w="9525" cap="rnd">
              <a:solidFill>
                <a:schemeClr val="accent3"/>
              </a:solidFill>
              <a:round/>
            </a:ln>
            <a:effectLst>
              <a:outerShdw blurRad="57150" dist="19050" dir="5400000" algn="ctr" rotWithShape="0">
                <a:srgbClr val="000000">
                  <a:alpha val="63000"/>
                </a:srgbClr>
              </a:outerShdw>
            </a:effectLst>
          </c:spPr>
          <c:marker>
            <c:symbol val="none"/>
          </c:marker>
          <c:xVal>
            <c:numRef>
              <c:f>'#29'!$H$260:$H$263</c:f>
            </c:numRef>
          </c:xVal>
          <c:yVal>
            <c:numRef>
              <c:f>'#29'!$K$260:$K$263</c:f>
            </c:numRef>
          </c:yVal>
          <c:smooth val="1"/>
        </c:ser>
        <c:dLbls>
          <c:showLegendKey val="0"/>
          <c:showVal val="0"/>
          <c:showCatName val="0"/>
          <c:showSerName val="0"/>
          <c:showPercent val="0"/>
          <c:showBubbleSize val="0"/>
        </c:dLbls>
        <c:axId val="408521808"/>
        <c:axId val="408516320"/>
      </c:scatterChart>
      <c:valAx>
        <c:axId val="408521808"/>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08516320"/>
        <c:crosses val="autoZero"/>
        <c:crossBetween val="midCat"/>
        <c:majorUnit val="1"/>
      </c:valAx>
      <c:valAx>
        <c:axId val="408516320"/>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Number</a:t>
                </a:r>
                <a:r>
                  <a:rPr lang="en-US" baseline="0"/>
                  <a:t> of lifts</a:t>
                </a:r>
                <a:endParaRPr lang="en-US"/>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08521808"/>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979840298520626"/>
          <c:y val="0.19673065331094017"/>
          <c:w val="0.67382251667385984"/>
          <c:h val="0.62186551589023142"/>
        </c:manualLayout>
      </c:layout>
      <c:scatterChart>
        <c:scatterStyle val="smoothMarker"/>
        <c:varyColors val="0"/>
        <c:ser>
          <c:idx val="0"/>
          <c:order val="0"/>
          <c:tx>
            <c:strRef>
              <c:f>'#29'!$M$259</c:f>
              <c:strCache>
                <c:ptCount val="1"/>
                <c:pt idx="0">
                  <c:v>Squat</c:v>
                </c:pt>
              </c:strCache>
            </c:strRef>
          </c:tx>
          <c:spPr>
            <a:ln w="9525" cap="rnd">
              <a:solidFill>
                <a:schemeClr val="accent1"/>
              </a:solidFill>
              <a:round/>
            </a:ln>
            <a:effectLst>
              <a:outerShdw blurRad="57150" dist="19050" dir="5400000" algn="ctr" rotWithShape="0">
                <a:srgbClr val="000000">
                  <a:alpha val="63000"/>
                </a:srgbClr>
              </a:outerShdw>
            </a:effectLst>
          </c:spPr>
          <c:marker>
            <c:symbol val="none"/>
          </c:marker>
          <c:xVal>
            <c:numRef>
              <c:f>'#29'!$H$260:$H$263</c:f>
            </c:numRef>
          </c:xVal>
          <c:yVal>
            <c:numRef>
              <c:f>'#29'!$M$260:$M$263</c:f>
            </c:numRef>
          </c:yVal>
          <c:smooth val="1"/>
        </c:ser>
        <c:ser>
          <c:idx val="1"/>
          <c:order val="1"/>
          <c:tx>
            <c:strRef>
              <c:f>'#29'!$N$259</c:f>
              <c:strCache>
                <c:ptCount val="1"/>
                <c:pt idx="0">
                  <c:v>BenchPress</c:v>
                </c:pt>
              </c:strCache>
            </c:strRef>
          </c:tx>
          <c:spPr>
            <a:ln w="9525" cap="rnd">
              <a:solidFill>
                <a:schemeClr val="accent2"/>
              </a:solidFill>
              <a:round/>
            </a:ln>
            <a:effectLst>
              <a:outerShdw blurRad="57150" dist="19050" dir="5400000" algn="ctr" rotWithShape="0">
                <a:srgbClr val="000000">
                  <a:alpha val="63000"/>
                </a:srgbClr>
              </a:outerShdw>
            </a:effectLst>
          </c:spPr>
          <c:marker>
            <c:symbol val="none"/>
          </c:marker>
          <c:xVal>
            <c:numRef>
              <c:f>'#29'!$H$260:$H$263</c:f>
            </c:numRef>
          </c:xVal>
          <c:yVal>
            <c:numRef>
              <c:f>'#29'!$N$260:$N$263</c:f>
            </c:numRef>
          </c:yVal>
          <c:smooth val="1"/>
        </c:ser>
        <c:ser>
          <c:idx val="2"/>
          <c:order val="2"/>
          <c:tx>
            <c:strRef>
              <c:f>'#29'!$O$259</c:f>
              <c:strCache>
                <c:ptCount val="1"/>
                <c:pt idx="0">
                  <c:v>Deadlift</c:v>
                </c:pt>
              </c:strCache>
            </c:strRef>
          </c:tx>
          <c:spPr>
            <a:ln w="9525" cap="rnd">
              <a:solidFill>
                <a:schemeClr val="accent3"/>
              </a:solidFill>
              <a:round/>
            </a:ln>
            <a:effectLst>
              <a:outerShdw blurRad="57150" dist="19050" dir="5400000" algn="ctr" rotWithShape="0">
                <a:srgbClr val="000000">
                  <a:alpha val="63000"/>
                </a:srgbClr>
              </a:outerShdw>
            </a:effectLst>
          </c:spPr>
          <c:marker>
            <c:symbol val="none"/>
          </c:marker>
          <c:xVal>
            <c:numRef>
              <c:f>'#29'!$H$260:$H$263</c:f>
            </c:numRef>
          </c:xVal>
          <c:yVal>
            <c:numRef>
              <c:f>'#29'!$O$260:$O$263</c:f>
            </c:numRef>
          </c:yVal>
          <c:smooth val="1"/>
        </c:ser>
        <c:dLbls>
          <c:showLegendKey val="0"/>
          <c:showVal val="0"/>
          <c:showCatName val="0"/>
          <c:showSerName val="0"/>
          <c:showPercent val="0"/>
          <c:showBubbleSize val="0"/>
        </c:dLbls>
        <c:axId val="408517888"/>
        <c:axId val="408518280"/>
      </c:scatterChart>
      <c:valAx>
        <c:axId val="408517888"/>
        <c:scaling>
          <c:orientation val="minMax"/>
          <c:max val="4"/>
          <c:min val="1"/>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Weeks</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08518280"/>
        <c:crosses val="autoZero"/>
        <c:crossBetween val="midCat"/>
        <c:majorUnit val="1"/>
      </c:valAx>
      <c:valAx>
        <c:axId val="408518280"/>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Poundage</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da-DK"/>
            </a:p>
          </c:tx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crossAx val="408517888"/>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a-DK"/>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13.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18.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19.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20.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21.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22.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23.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27.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28.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29.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30.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31.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32.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3.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4.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5.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36.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37.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38.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39.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40.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41.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2.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3.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4.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45.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46.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47.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48.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49.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0.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1.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2.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3.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54.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55.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56.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57.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58.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59.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0.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61.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62.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63.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64.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65.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66.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67.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68.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 Id="rId9" Type="http://schemas.openxmlformats.org/officeDocument/2006/relationships/chart" Target="../charts/chart18.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6.xml"/><Relationship Id="rId3" Type="http://schemas.openxmlformats.org/officeDocument/2006/relationships/chart" Target="../charts/chart21.xml"/><Relationship Id="rId7" Type="http://schemas.openxmlformats.org/officeDocument/2006/relationships/chart" Target="../charts/chart25.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 Id="rId9" Type="http://schemas.openxmlformats.org/officeDocument/2006/relationships/chart" Target="../charts/chart27.xml"/></Relationships>
</file>

<file path=xl/drawings/_rels/drawing4.xml.rels><?xml version="1.0" encoding="UTF-8" standalone="yes"?>
<Relationships xmlns="http://schemas.openxmlformats.org/package/2006/relationships"><Relationship Id="rId8" Type="http://schemas.openxmlformats.org/officeDocument/2006/relationships/chart" Target="../charts/chart35.xml"/><Relationship Id="rId3" Type="http://schemas.openxmlformats.org/officeDocument/2006/relationships/chart" Target="../charts/chart30.xml"/><Relationship Id="rId7" Type="http://schemas.openxmlformats.org/officeDocument/2006/relationships/chart" Target="../charts/chart34.xml"/><Relationship Id="rId2" Type="http://schemas.openxmlformats.org/officeDocument/2006/relationships/chart" Target="../charts/chart29.xml"/><Relationship Id="rId1" Type="http://schemas.openxmlformats.org/officeDocument/2006/relationships/chart" Target="../charts/chart28.xml"/><Relationship Id="rId6" Type="http://schemas.openxmlformats.org/officeDocument/2006/relationships/chart" Target="../charts/chart33.xml"/><Relationship Id="rId5" Type="http://schemas.openxmlformats.org/officeDocument/2006/relationships/chart" Target="../charts/chart32.xml"/><Relationship Id="rId4" Type="http://schemas.openxmlformats.org/officeDocument/2006/relationships/chart" Target="../charts/chart31.xml"/><Relationship Id="rId9" Type="http://schemas.openxmlformats.org/officeDocument/2006/relationships/chart" Target="../charts/chart36.xml"/></Relationships>
</file>

<file path=xl/drawings/_rels/drawing5.xml.rels><?xml version="1.0" encoding="UTF-8" standalone="yes"?>
<Relationships xmlns="http://schemas.openxmlformats.org/package/2006/relationships"><Relationship Id="rId8" Type="http://schemas.openxmlformats.org/officeDocument/2006/relationships/chart" Target="../charts/chart44.xml"/><Relationship Id="rId3" Type="http://schemas.openxmlformats.org/officeDocument/2006/relationships/chart" Target="../charts/chart39.xml"/><Relationship Id="rId7" Type="http://schemas.openxmlformats.org/officeDocument/2006/relationships/chart" Target="../charts/chart43.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5" Type="http://schemas.openxmlformats.org/officeDocument/2006/relationships/chart" Target="../charts/chart41.xml"/><Relationship Id="rId4" Type="http://schemas.openxmlformats.org/officeDocument/2006/relationships/chart" Target="../charts/chart40.xml"/><Relationship Id="rId9" Type="http://schemas.openxmlformats.org/officeDocument/2006/relationships/chart" Target="../charts/chart45.xml"/></Relationships>
</file>

<file path=xl/drawings/_rels/drawing6.xml.rels><?xml version="1.0" encoding="UTF-8" standalone="yes"?>
<Relationships xmlns="http://schemas.openxmlformats.org/package/2006/relationships"><Relationship Id="rId8" Type="http://schemas.openxmlformats.org/officeDocument/2006/relationships/chart" Target="../charts/chart53.xml"/><Relationship Id="rId13" Type="http://schemas.openxmlformats.org/officeDocument/2006/relationships/chart" Target="../charts/chart58.xml"/><Relationship Id="rId18" Type="http://schemas.openxmlformats.org/officeDocument/2006/relationships/chart" Target="../charts/chart63.xml"/><Relationship Id="rId3" Type="http://schemas.openxmlformats.org/officeDocument/2006/relationships/chart" Target="../charts/chart48.xml"/><Relationship Id="rId21" Type="http://schemas.openxmlformats.org/officeDocument/2006/relationships/chart" Target="../charts/chart66.xml"/><Relationship Id="rId7" Type="http://schemas.openxmlformats.org/officeDocument/2006/relationships/chart" Target="../charts/chart52.xml"/><Relationship Id="rId12" Type="http://schemas.openxmlformats.org/officeDocument/2006/relationships/chart" Target="../charts/chart57.xml"/><Relationship Id="rId17" Type="http://schemas.openxmlformats.org/officeDocument/2006/relationships/chart" Target="../charts/chart62.xml"/><Relationship Id="rId2" Type="http://schemas.openxmlformats.org/officeDocument/2006/relationships/chart" Target="../charts/chart47.xml"/><Relationship Id="rId16" Type="http://schemas.openxmlformats.org/officeDocument/2006/relationships/chart" Target="../charts/chart61.xml"/><Relationship Id="rId20" Type="http://schemas.openxmlformats.org/officeDocument/2006/relationships/chart" Target="../charts/chart65.xml"/><Relationship Id="rId1" Type="http://schemas.openxmlformats.org/officeDocument/2006/relationships/chart" Target="../charts/chart46.xml"/><Relationship Id="rId6" Type="http://schemas.openxmlformats.org/officeDocument/2006/relationships/chart" Target="../charts/chart51.xml"/><Relationship Id="rId11" Type="http://schemas.openxmlformats.org/officeDocument/2006/relationships/chart" Target="../charts/chart56.xml"/><Relationship Id="rId5" Type="http://schemas.openxmlformats.org/officeDocument/2006/relationships/chart" Target="../charts/chart50.xml"/><Relationship Id="rId15" Type="http://schemas.openxmlformats.org/officeDocument/2006/relationships/chart" Target="../charts/chart60.xml"/><Relationship Id="rId10" Type="http://schemas.openxmlformats.org/officeDocument/2006/relationships/chart" Target="../charts/chart55.xml"/><Relationship Id="rId19" Type="http://schemas.openxmlformats.org/officeDocument/2006/relationships/chart" Target="../charts/chart64.xml"/><Relationship Id="rId4" Type="http://schemas.openxmlformats.org/officeDocument/2006/relationships/chart" Target="../charts/chart49.xml"/><Relationship Id="rId9" Type="http://schemas.openxmlformats.org/officeDocument/2006/relationships/chart" Target="../charts/chart54.xml"/><Relationship Id="rId14" Type="http://schemas.openxmlformats.org/officeDocument/2006/relationships/chart" Target="../charts/chart59.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8.xml"/><Relationship Id="rId1" Type="http://schemas.openxmlformats.org/officeDocument/2006/relationships/chart" Target="../charts/chart67.xml"/></Relationships>
</file>

<file path=xl/drawings/drawing1.xml><?xml version="1.0" encoding="utf-8"?>
<xdr:wsDr xmlns:xdr="http://schemas.openxmlformats.org/drawingml/2006/spreadsheetDrawing" xmlns:a="http://schemas.openxmlformats.org/drawingml/2006/main">
  <xdr:twoCellAnchor>
    <xdr:from>
      <xdr:col>7</xdr:col>
      <xdr:colOff>66798</xdr:colOff>
      <xdr:row>272</xdr:row>
      <xdr:rowOff>196272</xdr:rowOff>
    </xdr:from>
    <xdr:to>
      <xdr:col>12</xdr:col>
      <xdr:colOff>323273</xdr:colOff>
      <xdr:row>284</xdr:row>
      <xdr:rowOff>103826</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273</xdr:row>
      <xdr:rowOff>0</xdr:rowOff>
    </xdr:from>
    <xdr:to>
      <xdr:col>18</xdr:col>
      <xdr:colOff>256475</xdr:colOff>
      <xdr:row>284</xdr:row>
      <xdr:rowOff>103827</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273</xdr:row>
      <xdr:rowOff>0</xdr:rowOff>
    </xdr:from>
    <xdr:to>
      <xdr:col>24</xdr:col>
      <xdr:colOff>256475</xdr:colOff>
      <xdr:row>284</xdr:row>
      <xdr:rowOff>103827</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68310</xdr:colOff>
      <xdr:row>285</xdr:row>
      <xdr:rowOff>67348</xdr:rowOff>
    </xdr:from>
    <xdr:to>
      <xdr:col>12</xdr:col>
      <xdr:colOff>324786</xdr:colOff>
      <xdr:row>296</xdr:row>
      <xdr:rowOff>175986</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35736</xdr:colOff>
      <xdr:row>305</xdr:row>
      <xdr:rowOff>127000</xdr:rowOff>
    </xdr:from>
    <xdr:to>
      <xdr:col>12</xdr:col>
      <xdr:colOff>568477</xdr:colOff>
      <xdr:row>320</xdr:row>
      <xdr:rowOff>9650</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0</xdr:colOff>
      <xdr:row>306</xdr:row>
      <xdr:rowOff>0</xdr:rowOff>
    </xdr:from>
    <xdr:to>
      <xdr:col>19</xdr:col>
      <xdr:colOff>532742</xdr:colOff>
      <xdr:row>320</xdr:row>
      <xdr:rowOff>62566</xdr:rowOff>
    </xdr:to>
    <xdr:graphicFrame macro="">
      <xdr:nvGraphicFramePr>
        <xdr:cNvPr id="7"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179917</xdr:colOff>
      <xdr:row>306</xdr:row>
      <xdr:rowOff>31750</xdr:rowOff>
    </xdr:from>
    <xdr:to>
      <xdr:col>26</xdr:col>
      <xdr:colOff>56492</xdr:colOff>
      <xdr:row>320</xdr:row>
      <xdr:rowOff>94316</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635000</xdr:colOff>
      <xdr:row>285</xdr:row>
      <xdr:rowOff>87086</xdr:rowOff>
    </xdr:from>
    <xdr:to>
      <xdr:col>18</xdr:col>
      <xdr:colOff>231076</xdr:colOff>
      <xdr:row>297</xdr:row>
      <xdr:rowOff>5224</xdr:rowOff>
    </xdr:to>
    <xdr:graphicFrame macro="">
      <xdr:nvGraphicFramePr>
        <xdr:cNvPr id="9" name="Diagra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0</xdr:colOff>
      <xdr:row>286</xdr:row>
      <xdr:rowOff>0</xdr:rowOff>
    </xdr:from>
    <xdr:to>
      <xdr:col>24</xdr:col>
      <xdr:colOff>249219</xdr:colOff>
      <xdr:row>297</xdr:row>
      <xdr:rowOff>99567</xdr:rowOff>
    </xdr:to>
    <xdr:graphicFrame macro="">
      <xdr:nvGraphicFramePr>
        <xdr:cNvPr id="10" name="Diagra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66798</xdr:colOff>
      <xdr:row>315</xdr:row>
      <xdr:rowOff>196272</xdr:rowOff>
    </xdr:from>
    <xdr:to>
      <xdr:col>12</xdr:col>
      <xdr:colOff>323273</xdr:colOff>
      <xdr:row>327</xdr:row>
      <xdr:rowOff>103826</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316</xdr:row>
      <xdr:rowOff>0</xdr:rowOff>
    </xdr:from>
    <xdr:to>
      <xdr:col>18</xdr:col>
      <xdr:colOff>256475</xdr:colOff>
      <xdr:row>327</xdr:row>
      <xdr:rowOff>103827</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316</xdr:row>
      <xdr:rowOff>0</xdr:rowOff>
    </xdr:from>
    <xdr:to>
      <xdr:col>24</xdr:col>
      <xdr:colOff>256475</xdr:colOff>
      <xdr:row>327</xdr:row>
      <xdr:rowOff>103827</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68310</xdr:colOff>
      <xdr:row>328</xdr:row>
      <xdr:rowOff>67348</xdr:rowOff>
    </xdr:from>
    <xdr:to>
      <xdr:col>12</xdr:col>
      <xdr:colOff>324786</xdr:colOff>
      <xdr:row>339</xdr:row>
      <xdr:rowOff>175986</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35736</xdr:colOff>
      <xdr:row>348</xdr:row>
      <xdr:rowOff>127000</xdr:rowOff>
    </xdr:from>
    <xdr:to>
      <xdr:col>12</xdr:col>
      <xdr:colOff>568477</xdr:colOff>
      <xdr:row>363</xdr:row>
      <xdr:rowOff>9650</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0</xdr:colOff>
      <xdr:row>349</xdr:row>
      <xdr:rowOff>0</xdr:rowOff>
    </xdr:from>
    <xdr:to>
      <xdr:col>19</xdr:col>
      <xdr:colOff>532742</xdr:colOff>
      <xdr:row>363</xdr:row>
      <xdr:rowOff>62566</xdr:rowOff>
    </xdr:to>
    <xdr:graphicFrame macro="">
      <xdr:nvGraphicFramePr>
        <xdr:cNvPr id="7"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179917</xdr:colOff>
      <xdr:row>349</xdr:row>
      <xdr:rowOff>31750</xdr:rowOff>
    </xdr:from>
    <xdr:to>
      <xdr:col>26</xdr:col>
      <xdr:colOff>56492</xdr:colOff>
      <xdr:row>363</xdr:row>
      <xdr:rowOff>94316</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635000</xdr:colOff>
      <xdr:row>328</xdr:row>
      <xdr:rowOff>87086</xdr:rowOff>
    </xdr:from>
    <xdr:to>
      <xdr:col>18</xdr:col>
      <xdr:colOff>231076</xdr:colOff>
      <xdr:row>340</xdr:row>
      <xdr:rowOff>5224</xdr:rowOff>
    </xdr:to>
    <xdr:graphicFrame macro="">
      <xdr:nvGraphicFramePr>
        <xdr:cNvPr id="9" name="Diagra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0</xdr:colOff>
      <xdr:row>329</xdr:row>
      <xdr:rowOff>0</xdr:rowOff>
    </xdr:from>
    <xdr:to>
      <xdr:col>24</xdr:col>
      <xdr:colOff>249219</xdr:colOff>
      <xdr:row>340</xdr:row>
      <xdr:rowOff>99567</xdr:rowOff>
    </xdr:to>
    <xdr:graphicFrame macro="">
      <xdr:nvGraphicFramePr>
        <xdr:cNvPr id="10" name="Diagra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66798</xdr:colOff>
      <xdr:row>298</xdr:row>
      <xdr:rowOff>196272</xdr:rowOff>
    </xdr:from>
    <xdr:to>
      <xdr:col>12</xdr:col>
      <xdr:colOff>323273</xdr:colOff>
      <xdr:row>310</xdr:row>
      <xdr:rowOff>103826</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299</xdr:row>
      <xdr:rowOff>0</xdr:rowOff>
    </xdr:from>
    <xdr:to>
      <xdr:col>18</xdr:col>
      <xdr:colOff>256475</xdr:colOff>
      <xdr:row>310</xdr:row>
      <xdr:rowOff>103827</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299</xdr:row>
      <xdr:rowOff>0</xdr:rowOff>
    </xdr:from>
    <xdr:to>
      <xdr:col>24</xdr:col>
      <xdr:colOff>256475</xdr:colOff>
      <xdr:row>310</xdr:row>
      <xdr:rowOff>103827</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68310</xdr:colOff>
      <xdr:row>311</xdr:row>
      <xdr:rowOff>67348</xdr:rowOff>
    </xdr:from>
    <xdr:to>
      <xdr:col>12</xdr:col>
      <xdr:colOff>324786</xdr:colOff>
      <xdr:row>322</xdr:row>
      <xdr:rowOff>175986</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35736</xdr:colOff>
      <xdr:row>331</xdr:row>
      <xdr:rowOff>127000</xdr:rowOff>
    </xdr:from>
    <xdr:to>
      <xdr:col>12</xdr:col>
      <xdr:colOff>568477</xdr:colOff>
      <xdr:row>346</xdr:row>
      <xdr:rowOff>9650</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0</xdr:colOff>
      <xdr:row>332</xdr:row>
      <xdr:rowOff>0</xdr:rowOff>
    </xdr:from>
    <xdr:to>
      <xdr:col>19</xdr:col>
      <xdr:colOff>532742</xdr:colOff>
      <xdr:row>346</xdr:row>
      <xdr:rowOff>62566</xdr:rowOff>
    </xdr:to>
    <xdr:graphicFrame macro="">
      <xdr:nvGraphicFramePr>
        <xdr:cNvPr id="7"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179917</xdr:colOff>
      <xdr:row>332</xdr:row>
      <xdr:rowOff>31750</xdr:rowOff>
    </xdr:from>
    <xdr:to>
      <xdr:col>26</xdr:col>
      <xdr:colOff>56492</xdr:colOff>
      <xdr:row>346</xdr:row>
      <xdr:rowOff>94316</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635000</xdr:colOff>
      <xdr:row>311</xdr:row>
      <xdr:rowOff>87086</xdr:rowOff>
    </xdr:from>
    <xdr:to>
      <xdr:col>18</xdr:col>
      <xdr:colOff>231076</xdr:colOff>
      <xdr:row>323</xdr:row>
      <xdr:rowOff>5224</xdr:rowOff>
    </xdr:to>
    <xdr:graphicFrame macro="">
      <xdr:nvGraphicFramePr>
        <xdr:cNvPr id="9" name="Diagra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0</xdr:colOff>
      <xdr:row>312</xdr:row>
      <xdr:rowOff>0</xdr:rowOff>
    </xdr:from>
    <xdr:to>
      <xdr:col>24</xdr:col>
      <xdr:colOff>249219</xdr:colOff>
      <xdr:row>323</xdr:row>
      <xdr:rowOff>99567</xdr:rowOff>
    </xdr:to>
    <xdr:graphicFrame macro="">
      <xdr:nvGraphicFramePr>
        <xdr:cNvPr id="10" name="Diagra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66798</xdr:colOff>
      <xdr:row>211</xdr:row>
      <xdr:rowOff>196272</xdr:rowOff>
    </xdr:from>
    <xdr:to>
      <xdr:col>12</xdr:col>
      <xdr:colOff>323273</xdr:colOff>
      <xdr:row>223</xdr:row>
      <xdr:rowOff>103826</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212</xdr:row>
      <xdr:rowOff>0</xdr:rowOff>
    </xdr:from>
    <xdr:to>
      <xdr:col>18</xdr:col>
      <xdr:colOff>256475</xdr:colOff>
      <xdr:row>223</xdr:row>
      <xdr:rowOff>103827</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212</xdr:row>
      <xdr:rowOff>0</xdr:rowOff>
    </xdr:from>
    <xdr:to>
      <xdr:col>24</xdr:col>
      <xdr:colOff>256475</xdr:colOff>
      <xdr:row>223</xdr:row>
      <xdr:rowOff>103827</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68310</xdr:colOff>
      <xdr:row>224</xdr:row>
      <xdr:rowOff>67348</xdr:rowOff>
    </xdr:from>
    <xdr:to>
      <xdr:col>12</xdr:col>
      <xdr:colOff>324786</xdr:colOff>
      <xdr:row>235</xdr:row>
      <xdr:rowOff>175986</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35736</xdr:colOff>
      <xdr:row>244</xdr:row>
      <xdr:rowOff>127000</xdr:rowOff>
    </xdr:from>
    <xdr:to>
      <xdr:col>12</xdr:col>
      <xdr:colOff>568477</xdr:colOff>
      <xdr:row>259</xdr:row>
      <xdr:rowOff>9650</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0</xdr:colOff>
      <xdr:row>245</xdr:row>
      <xdr:rowOff>0</xdr:rowOff>
    </xdr:from>
    <xdr:to>
      <xdr:col>19</xdr:col>
      <xdr:colOff>532742</xdr:colOff>
      <xdr:row>259</xdr:row>
      <xdr:rowOff>62566</xdr:rowOff>
    </xdr:to>
    <xdr:graphicFrame macro="">
      <xdr:nvGraphicFramePr>
        <xdr:cNvPr id="7"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179917</xdr:colOff>
      <xdr:row>245</xdr:row>
      <xdr:rowOff>31750</xdr:rowOff>
    </xdr:from>
    <xdr:to>
      <xdr:col>26</xdr:col>
      <xdr:colOff>56492</xdr:colOff>
      <xdr:row>259</xdr:row>
      <xdr:rowOff>94316</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635000</xdr:colOff>
      <xdr:row>224</xdr:row>
      <xdr:rowOff>87086</xdr:rowOff>
    </xdr:from>
    <xdr:to>
      <xdr:col>18</xdr:col>
      <xdr:colOff>231076</xdr:colOff>
      <xdr:row>236</xdr:row>
      <xdr:rowOff>5224</xdr:rowOff>
    </xdr:to>
    <xdr:graphicFrame macro="">
      <xdr:nvGraphicFramePr>
        <xdr:cNvPr id="9" name="Diagra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0</xdr:colOff>
      <xdr:row>225</xdr:row>
      <xdr:rowOff>0</xdr:rowOff>
    </xdr:from>
    <xdr:to>
      <xdr:col>24</xdr:col>
      <xdr:colOff>249219</xdr:colOff>
      <xdr:row>236</xdr:row>
      <xdr:rowOff>99567</xdr:rowOff>
    </xdr:to>
    <xdr:graphicFrame macro="">
      <xdr:nvGraphicFramePr>
        <xdr:cNvPr id="10" name="Diagra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66798</xdr:colOff>
      <xdr:row>281</xdr:row>
      <xdr:rowOff>196272</xdr:rowOff>
    </xdr:from>
    <xdr:to>
      <xdr:col>12</xdr:col>
      <xdr:colOff>323273</xdr:colOff>
      <xdr:row>293</xdr:row>
      <xdr:rowOff>103826</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282</xdr:row>
      <xdr:rowOff>0</xdr:rowOff>
    </xdr:from>
    <xdr:to>
      <xdr:col>18</xdr:col>
      <xdr:colOff>256475</xdr:colOff>
      <xdr:row>293</xdr:row>
      <xdr:rowOff>103827</xdr:rowOff>
    </xdr:to>
    <xdr:graphicFrame macro="">
      <xdr:nvGraphicFramePr>
        <xdr:cNvPr id="11" name="Diagra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282</xdr:row>
      <xdr:rowOff>0</xdr:rowOff>
    </xdr:from>
    <xdr:to>
      <xdr:col>24</xdr:col>
      <xdr:colOff>256475</xdr:colOff>
      <xdr:row>293</xdr:row>
      <xdr:rowOff>103827</xdr:rowOff>
    </xdr:to>
    <xdr:graphicFrame macro="">
      <xdr:nvGraphicFramePr>
        <xdr:cNvPr id="12" name="Diagra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68310</xdr:colOff>
      <xdr:row>294</xdr:row>
      <xdr:rowOff>67348</xdr:rowOff>
    </xdr:from>
    <xdr:to>
      <xdr:col>12</xdr:col>
      <xdr:colOff>324786</xdr:colOff>
      <xdr:row>305</xdr:row>
      <xdr:rowOff>175986</xdr:rowOff>
    </xdr:to>
    <xdr:graphicFrame macro="">
      <xdr:nvGraphicFramePr>
        <xdr:cNvPr id="13" name="Diagra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35736</xdr:colOff>
      <xdr:row>314</xdr:row>
      <xdr:rowOff>127000</xdr:rowOff>
    </xdr:from>
    <xdr:to>
      <xdr:col>12</xdr:col>
      <xdr:colOff>568477</xdr:colOff>
      <xdr:row>329</xdr:row>
      <xdr:rowOff>9650</xdr:rowOff>
    </xdr:to>
    <xdr:graphicFrame macro="">
      <xdr:nvGraphicFramePr>
        <xdr:cNvPr id="14" name="Diagra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0</xdr:colOff>
      <xdr:row>315</xdr:row>
      <xdr:rowOff>0</xdr:rowOff>
    </xdr:from>
    <xdr:to>
      <xdr:col>19</xdr:col>
      <xdr:colOff>532742</xdr:colOff>
      <xdr:row>329</xdr:row>
      <xdr:rowOff>62566</xdr:rowOff>
    </xdr:to>
    <xdr:graphicFrame macro="">
      <xdr:nvGraphicFramePr>
        <xdr:cNvPr id="17" name="Diagram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179917</xdr:colOff>
      <xdr:row>315</xdr:row>
      <xdr:rowOff>31750</xdr:rowOff>
    </xdr:from>
    <xdr:to>
      <xdr:col>26</xdr:col>
      <xdr:colOff>56492</xdr:colOff>
      <xdr:row>329</xdr:row>
      <xdr:rowOff>94316</xdr:rowOff>
    </xdr:to>
    <xdr:graphicFrame macro="">
      <xdr:nvGraphicFramePr>
        <xdr:cNvPr id="18" name="Diagra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635000</xdr:colOff>
      <xdr:row>294</xdr:row>
      <xdr:rowOff>87086</xdr:rowOff>
    </xdr:from>
    <xdr:to>
      <xdr:col>18</xdr:col>
      <xdr:colOff>231076</xdr:colOff>
      <xdr:row>306</xdr:row>
      <xdr:rowOff>5224</xdr:rowOff>
    </xdr:to>
    <xdr:graphicFrame macro="">
      <xdr:nvGraphicFramePr>
        <xdr:cNvPr id="19" name="Diagram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0</xdr:colOff>
      <xdr:row>295</xdr:row>
      <xdr:rowOff>0</xdr:rowOff>
    </xdr:from>
    <xdr:to>
      <xdr:col>24</xdr:col>
      <xdr:colOff>249219</xdr:colOff>
      <xdr:row>306</xdr:row>
      <xdr:rowOff>99567</xdr:rowOff>
    </xdr:to>
    <xdr:graphicFrame macro="">
      <xdr:nvGraphicFramePr>
        <xdr:cNvPr id="21" name="Diagram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66798</xdr:colOff>
      <xdr:row>278</xdr:row>
      <xdr:rowOff>151822</xdr:rowOff>
    </xdr:from>
    <xdr:to>
      <xdr:col>12</xdr:col>
      <xdr:colOff>323273</xdr:colOff>
      <xdr:row>290</xdr:row>
      <xdr:rowOff>65726</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279</xdr:row>
      <xdr:rowOff>0</xdr:rowOff>
    </xdr:from>
    <xdr:to>
      <xdr:col>18</xdr:col>
      <xdr:colOff>256475</xdr:colOff>
      <xdr:row>290</xdr:row>
      <xdr:rowOff>103827</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279</xdr:row>
      <xdr:rowOff>0</xdr:rowOff>
    </xdr:from>
    <xdr:to>
      <xdr:col>24</xdr:col>
      <xdr:colOff>256475</xdr:colOff>
      <xdr:row>290</xdr:row>
      <xdr:rowOff>103827</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68310</xdr:colOff>
      <xdr:row>291</xdr:row>
      <xdr:rowOff>67348</xdr:rowOff>
    </xdr:from>
    <xdr:to>
      <xdr:col>12</xdr:col>
      <xdr:colOff>324786</xdr:colOff>
      <xdr:row>302</xdr:row>
      <xdr:rowOff>175986</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35736</xdr:colOff>
      <xdr:row>311</xdr:row>
      <xdr:rowOff>127000</xdr:rowOff>
    </xdr:from>
    <xdr:to>
      <xdr:col>12</xdr:col>
      <xdr:colOff>568477</xdr:colOff>
      <xdr:row>326</xdr:row>
      <xdr:rowOff>9650</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0</xdr:colOff>
      <xdr:row>312</xdr:row>
      <xdr:rowOff>0</xdr:rowOff>
    </xdr:from>
    <xdr:to>
      <xdr:col>19</xdr:col>
      <xdr:colOff>532742</xdr:colOff>
      <xdr:row>326</xdr:row>
      <xdr:rowOff>62566</xdr:rowOff>
    </xdr:to>
    <xdr:graphicFrame macro="">
      <xdr:nvGraphicFramePr>
        <xdr:cNvPr id="7"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179917</xdr:colOff>
      <xdr:row>312</xdr:row>
      <xdr:rowOff>31750</xdr:rowOff>
    </xdr:from>
    <xdr:to>
      <xdr:col>26</xdr:col>
      <xdr:colOff>56492</xdr:colOff>
      <xdr:row>326</xdr:row>
      <xdr:rowOff>94316</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635000</xdr:colOff>
      <xdr:row>291</xdr:row>
      <xdr:rowOff>87086</xdr:rowOff>
    </xdr:from>
    <xdr:to>
      <xdr:col>18</xdr:col>
      <xdr:colOff>231076</xdr:colOff>
      <xdr:row>303</xdr:row>
      <xdr:rowOff>5224</xdr:rowOff>
    </xdr:to>
    <xdr:graphicFrame macro="">
      <xdr:nvGraphicFramePr>
        <xdr:cNvPr id="9" name="Diagra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0</xdr:colOff>
      <xdr:row>292</xdr:row>
      <xdr:rowOff>0</xdr:rowOff>
    </xdr:from>
    <xdr:to>
      <xdr:col>24</xdr:col>
      <xdr:colOff>249219</xdr:colOff>
      <xdr:row>303</xdr:row>
      <xdr:rowOff>99567</xdr:rowOff>
    </xdr:to>
    <xdr:graphicFrame macro="">
      <xdr:nvGraphicFramePr>
        <xdr:cNvPr id="10" name="Diagra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66798</xdr:colOff>
      <xdr:row>278</xdr:row>
      <xdr:rowOff>196272</xdr:rowOff>
    </xdr:from>
    <xdr:to>
      <xdr:col>12</xdr:col>
      <xdr:colOff>323273</xdr:colOff>
      <xdr:row>290</xdr:row>
      <xdr:rowOff>103826</xdr:rowOff>
    </xdr:to>
    <xdr:graphicFrame macro="">
      <xdr:nvGraphicFramePr>
        <xdr:cNvPr id="11" name="Diagra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13</xdr:col>
      <xdr:colOff>0</xdr:colOff>
      <xdr:row>279</xdr:row>
      <xdr:rowOff>0</xdr:rowOff>
    </xdr:from>
    <xdr:to>
      <xdr:col>18</xdr:col>
      <xdr:colOff>256475</xdr:colOff>
      <xdr:row>290</xdr:row>
      <xdr:rowOff>103827</xdr:rowOff>
    </xdr:to>
    <xdr:graphicFrame macro="">
      <xdr:nvGraphicFramePr>
        <xdr:cNvPr id="12" name="Diagra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279</xdr:row>
      <xdr:rowOff>0</xdr:rowOff>
    </xdr:from>
    <xdr:to>
      <xdr:col>24</xdr:col>
      <xdr:colOff>256475</xdr:colOff>
      <xdr:row>290</xdr:row>
      <xdr:rowOff>103827</xdr:rowOff>
    </xdr:to>
    <xdr:graphicFrame macro="">
      <xdr:nvGraphicFramePr>
        <xdr:cNvPr id="13" name="Diagra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68310</xdr:colOff>
      <xdr:row>291</xdr:row>
      <xdr:rowOff>67348</xdr:rowOff>
    </xdr:from>
    <xdr:to>
      <xdr:col>12</xdr:col>
      <xdr:colOff>324786</xdr:colOff>
      <xdr:row>302</xdr:row>
      <xdr:rowOff>175986</xdr:rowOff>
    </xdr:to>
    <xdr:graphicFrame macro="">
      <xdr:nvGraphicFramePr>
        <xdr:cNvPr id="14" name="Diagra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635000</xdr:colOff>
      <xdr:row>291</xdr:row>
      <xdr:rowOff>87086</xdr:rowOff>
    </xdr:from>
    <xdr:to>
      <xdr:col>18</xdr:col>
      <xdr:colOff>231076</xdr:colOff>
      <xdr:row>303</xdr:row>
      <xdr:rowOff>5224</xdr:rowOff>
    </xdr:to>
    <xdr:graphicFrame macro="">
      <xdr:nvGraphicFramePr>
        <xdr:cNvPr id="15" name="Diagra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19</xdr:col>
      <xdr:colOff>0</xdr:colOff>
      <xdr:row>292</xdr:row>
      <xdr:rowOff>0</xdr:rowOff>
    </xdr:from>
    <xdr:to>
      <xdr:col>24</xdr:col>
      <xdr:colOff>249219</xdr:colOff>
      <xdr:row>303</xdr:row>
      <xdr:rowOff>99567</xdr:rowOff>
    </xdr:to>
    <xdr:graphicFrame macro="">
      <xdr:nvGraphicFramePr>
        <xdr:cNvPr id="16" name="Diagra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66798</xdr:colOff>
      <xdr:row>278</xdr:row>
      <xdr:rowOff>196272</xdr:rowOff>
    </xdr:from>
    <xdr:to>
      <xdr:col>12</xdr:col>
      <xdr:colOff>323273</xdr:colOff>
      <xdr:row>290</xdr:row>
      <xdr:rowOff>103826</xdr:rowOff>
    </xdr:to>
    <xdr:graphicFrame macro="">
      <xdr:nvGraphicFramePr>
        <xdr:cNvPr id="17" name="Diagram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12</xdr:col>
      <xdr:colOff>571500</xdr:colOff>
      <xdr:row>279</xdr:row>
      <xdr:rowOff>0</xdr:rowOff>
    </xdr:from>
    <xdr:to>
      <xdr:col>18</xdr:col>
      <xdr:colOff>167575</xdr:colOff>
      <xdr:row>290</xdr:row>
      <xdr:rowOff>103827</xdr:rowOff>
    </xdr:to>
    <xdr:graphicFrame macro="">
      <xdr:nvGraphicFramePr>
        <xdr:cNvPr id="18" name="Diagra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19</xdr:col>
      <xdr:colOff>0</xdr:colOff>
      <xdr:row>279</xdr:row>
      <xdr:rowOff>0</xdr:rowOff>
    </xdr:from>
    <xdr:to>
      <xdr:col>24</xdr:col>
      <xdr:colOff>256475</xdr:colOff>
      <xdr:row>290</xdr:row>
      <xdr:rowOff>103827</xdr:rowOff>
    </xdr:to>
    <xdr:graphicFrame macro="">
      <xdr:nvGraphicFramePr>
        <xdr:cNvPr id="19" name="Diagram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68310</xdr:colOff>
      <xdr:row>291</xdr:row>
      <xdr:rowOff>67348</xdr:rowOff>
    </xdr:from>
    <xdr:to>
      <xdr:col>12</xdr:col>
      <xdr:colOff>324786</xdr:colOff>
      <xdr:row>302</xdr:row>
      <xdr:rowOff>175986</xdr:rowOff>
    </xdr:to>
    <xdr:graphicFrame macro="">
      <xdr:nvGraphicFramePr>
        <xdr:cNvPr id="20" name="Diagram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12</xdr:col>
      <xdr:colOff>635000</xdr:colOff>
      <xdr:row>291</xdr:row>
      <xdr:rowOff>87086</xdr:rowOff>
    </xdr:from>
    <xdr:to>
      <xdr:col>18</xdr:col>
      <xdr:colOff>231076</xdr:colOff>
      <xdr:row>303</xdr:row>
      <xdr:rowOff>5224</xdr:rowOff>
    </xdr:to>
    <xdr:graphicFrame macro="">
      <xdr:nvGraphicFramePr>
        <xdr:cNvPr id="21" name="Diagram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19</xdr:col>
      <xdr:colOff>0</xdr:colOff>
      <xdr:row>292</xdr:row>
      <xdr:rowOff>0</xdr:rowOff>
    </xdr:from>
    <xdr:to>
      <xdr:col>24</xdr:col>
      <xdr:colOff>249219</xdr:colOff>
      <xdr:row>303</xdr:row>
      <xdr:rowOff>99567</xdr:rowOff>
    </xdr:to>
    <xdr:graphicFrame macro="">
      <xdr:nvGraphicFramePr>
        <xdr:cNvPr id="22" name="Diagram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89959</xdr:colOff>
      <xdr:row>291</xdr:row>
      <xdr:rowOff>62442</xdr:rowOff>
    </xdr:from>
    <xdr:to>
      <xdr:col>14</xdr:col>
      <xdr:colOff>68792</xdr:colOff>
      <xdr:row>306</xdr:row>
      <xdr:rowOff>106892</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496454</xdr:colOff>
      <xdr:row>291</xdr:row>
      <xdr:rowOff>23091</xdr:rowOff>
    </xdr:from>
    <xdr:to>
      <xdr:col>21</xdr:col>
      <xdr:colOff>473364</xdr:colOff>
      <xdr:row>306</xdr:row>
      <xdr:rowOff>67541</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Q30"/>
  <sheetViews>
    <sheetView tabSelected="1" topLeftCell="B1" zoomScaleNormal="100" workbookViewId="0">
      <selection activeCell="B1" sqref="B1"/>
    </sheetView>
  </sheetViews>
  <sheetFormatPr defaultRowHeight="14.5"/>
  <cols>
    <col min="2" max="2" width="8.81640625" customWidth="1"/>
    <col min="3" max="3" width="10.54296875" customWidth="1"/>
    <col min="6" max="6" width="10.36328125" customWidth="1"/>
    <col min="12" max="12" width="20.7265625" customWidth="1"/>
    <col min="13" max="13" width="26.54296875" bestFit="1" customWidth="1"/>
  </cols>
  <sheetData>
    <row r="3" spans="3:17" ht="15.5">
      <c r="D3" s="397" t="s">
        <v>109</v>
      </c>
      <c r="E3" s="398"/>
      <c r="F3" s="398"/>
      <c r="G3" s="398"/>
      <c r="H3" s="398"/>
      <c r="I3" s="398"/>
      <c r="J3" s="399"/>
      <c r="M3" s="365" t="s">
        <v>116</v>
      </c>
    </row>
    <row r="4" spans="3:17">
      <c r="C4" s="57"/>
      <c r="D4" s="388" t="s">
        <v>110</v>
      </c>
      <c r="E4" s="389"/>
      <c r="F4" s="389"/>
      <c r="G4" s="389"/>
      <c r="H4" s="389"/>
      <c r="I4" s="389"/>
      <c r="J4" s="390"/>
    </row>
    <row r="5" spans="3:17" ht="15.5">
      <c r="D5" s="391"/>
      <c r="E5" s="392"/>
      <c r="F5" s="392"/>
      <c r="G5" s="392"/>
      <c r="H5" s="392"/>
      <c r="I5" s="392"/>
      <c r="J5" s="393"/>
      <c r="L5" s="355" t="s">
        <v>2</v>
      </c>
      <c r="M5" s="56">
        <v>100</v>
      </c>
    </row>
    <row r="6" spans="3:17" ht="15.5">
      <c r="C6" s="57"/>
      <c r="D6" s="391"/>
      <c r="E6" s="392"/>
      <c r="F6" s="392"/>
      <c r="G6" s="392"/>
      <c r="H6" s="392"/>
      <c r="I6" s="392"/>
      <c r="J6" s="393"/>
      <c r="L6" s="355" t="s">
        <v>114</v>
      </c>
      <c r="M6" s="56">
        <v>100</v>
      </c>
    </row>
    <row r="7" spans="3:17" ht="15.5" customHeight="1">
      <c r="C7" s="57"/>
      <c r="D7" s="391"/>
      <c r="E7" s="392"/>
      <c r="F7" s="392"/>
      <c r="G7" s="392"/>
      <c r="H7" s="392"/>
      <c r="I7" s="392"/>
      <c r="J7" s="393"/>
      <c r="L7" s="355" t="s">
        <v>105</v>
      </c>
      <c r="M7" s="56">
        <v>100</v>
      </c>
      <c r="O7" s="55"/>
      <c r="P7" s="55"/>
      <c r="Q7" s="55"/>
    </row>
    <row r="8" spans="3:17">
      <c r="D8" s="394"/>
      <c r="E8" s="395"/>
      <c r="F8" s="395"/>
      <c r="G8" s="395"/>
      <c r="H8" s="395"/>
      <c r="I8" s="395"/>
      <c r="J8" s="396"/>
    </row>
    <row r="9" spans="3:17" ht="15.5">
      <c r="D9" s="356"/>
      <c r="E9" s="357"/>
      <c r="F9" s="357"/>
      <c r="G9" s="357"/>
      <c r="H9" s="357"/>
      <c r="I9" s="357"/>
      <c r="J9" s="358"/>
      <c r="L9" s="354" t="s">
        <v>106</v>
      </c>
      <c r="M9" s="6">
        <v>5</v>
      </c>
    </row>
    <row r="10" spans="3:17">
      <c r="D10" s="359" t="s">
        <v>120</v>
      </c>
      <c r="E10" s="360"/>
      <c r="F10" s="360"/>
      <c r="G10" s="360"/>
      <c r="H10" s="360"/>
      <c r="I10" s="360"/>
      <c r="J10" s="361"/>
    </row>
    <row r="11" spans="3:17">
      <c r="D11" s="359"/>
      <c r="E11" s="360"/>
      <c r="F11" s="360"/>
      <c r="G11" s="360"/>
      <c r="H11" s="360"/>
      <c r="I11" s="360"/>
      <c r="J11" s="361"/>
    </row>
    <row r="12" spans="3:17">
      <c r="D12" s="359" t="s">
        <v>111</v>
      </c>
      <c r="E12" s="360"/>
      <c r="F12" s="360"/>
      <c r="G12" s="360"/>
      <c r="H12" s="360"/>
      <c r="I12" s="360"/>
      <c r="J12" s="361"/>
    </row>
    <row r="13" spans="3:17">
      <c r="D13" s="359"/>
      <c r="E13" s="360"/>
      <c r="F13" s="360"/>
      <c r="G13" s="360"/>
      <c r="H13" s="360"/>
      <c r="I13" s="360"/>
      <c r="J13" s="361"/>
    </row>
    <row r="14" spans="3:17">
      <c r="D14" s="362" t="s">
        <v>112</v>
      </c>
      <c r="E14" s="363"/>
      <c r="F14" s="363"/>
      <c r="G14" s="363"/>
      <c r="H14" s="363"/>
      <c r="I14" s="363"/>
      <c r="J14" s="364"/>
    </row>
    <row r="16" spans="3:17" ht="15.5">
      <c r="D16" s="397" t="s">
        <v>113</v>
      </c>
      <c r="E16" s="398"/>
      <c r="F16" s="398"/>
      <c r="G16" s="398"/>
      <c r="H16" s="398"/>
      <c r="I16" s="398"/>
      <c r="J16" s="399"/>
    </row>
    <row r="17" spans="4:10" ht="14.5" customHeight="1">
      <c r="D17" s="400" t="s">
        <v>121</v>
      </c>
      <c r="E17" s="401"/>
      <c r="F17" s="401"/>
      <c r="G17" s="401"/>
      <c r="H17" s="401"/>
      <c r="I17" s="401"/>
      <c r="J17" s="402"/>
    </row>
    <row r="18" spans="4:10">
      <c r="D18" s="403"/>
      <c r="E18" s="404"/>
      <c r="F18" s="404"/>
      <c r="G18" s="404"/>
      <c r="H18" s="404"/>
      <c r="I18" s="404"/>
      <c r="J18" s="405"/>
    </row>
    <row r="19" spans="4:10">
      <c r="D19" s="403"/>
      <c r="E19" s="404"/>
      <c r="F19" s="404"/>
      <c r="G19" s="404"/>
      <c r="H19" s="404"/>
      <c r="I19" s="404"/>
      <c r="J19" s="405"/>
    </row>
    <row r="20" spans="4:10">
      <c r="D20" s="403"/>
      <c r="E20" s="404"/>
      <c r="F20" s="404"/>
      <c r="G20" s="404"/>
      <c r="H20" s="404"/>
      <c r="I20" s="404"/>
      <c r="J20" s="405"/>
    </row>
    <row r="21" spans="4:10">
      <c r="D21" s="406"/>
      <c r="E21" s="407"/>
      <c r="F21" s="407"/>
      <c r="G21" s="407"/>
      <c r="H21" s="407"/>
      <c r="I21" s="407"/>
      <c r="J21" s="408"/>
    </row>
    <row r="23" spans="4:10" ht="15.5">
      <c r="D23" s="376" t="s">
        <v>115</v>
      </c>
      <c r="E23" s="377"/>
      <c r="F23" s="377"/>
      <c r="G23" s="377"/>
      <c r="H23" s="377"/>
      <c r="I23" s="377"/>
      <c r="J23" s="378"/>
    </row>
    <row r="24" spans="4:10" ht="14.5" customHeight="1">
      <c r="D24" s="379" t="s">
        <v>122</v>
      </c>
      <c r="E24" s="380"/>
      <c r="F24" s="380"/>
      <c r="G24" s="380"/>
      <c r="H24" s="380"/>
      <c r="I24" s="380"/>
      <c r="J24" s="381"/>
    </row>
    <row r="25" spans="4:10">
      <c r="D25" s="382"/>
      <c r="E25" s="383"/>
      <c r="F25" s="383"/>
      <c r="G25" s="383"/>
      <c r="H25" s="383"/>
      <c r="I25" s="383"/>
      <c r="J25" s="384"/>
    </row>
    <row r="26" spans="4:10">
      <c r="D26" s="382"/>
      <c r="E26" s="383"/>
      <c r="F26" s="383"/>
      <c r="G26" s="383"/>
      <c r="H26" s="383"/>
      <c r="I26" s="383"/>
      <c r="J26" s="384"/>
    </row>
    <row r="27" spans="4:10">
      <c r="D27" s="382"/>
      <c r="E27" s="383"/>
      <c r="F27" s="383"/>
      <c r="G27" s="383"/>
      <c r="H27" s="383"/>
      <c r="I27" s="383"/>
      <c r="J27" s="384"/>
    </row>
    <row r="28" spans="4:10">
      <c r="D28" s="382"/>
      <c r="E28" s="383"/>
      <c r="F28" s="383"/>
      <c r="G28" s="383"/>
      <c r="H28" s="383"/>
      <c r="I28" s="383"/>
      <c r="J28" s="384"/>
    </row>
    <row r="29" spans="4:10">
      <c r="D29" s="382"/>
      <c r="E29" s="383"/>
      <c r="F29" s="383"/>
      <c r="G29" s="383"/>
      <c r="H29" s="383"/>
      <c r="I29" s="383"/>
      <c r="J29" s="384"/>
    </row>
    <row r="30" spans="4:10">
      <c r="D30" s="385"/>
      <c r="E30" s="386"/>
      <c r="F30" s="386"/>
      <c r="G30" s="386"/>
      <c r="H30" s="386"/>
      <c r="I30" s="386"/>
      <c r="J30" s="387"/>
    </row>
  </sheetData>
  <dataConsolidate/>
  <mergeCells count="6">
    <mergeCell ref="D23:J23"/>
    <mergeCell ref="D24:J30"/>
    <mergeCell ref="D4:J8"/>
    <mergeCell ref="D3:J3"/>
    <mergeCell ref="D16:J16"/>
    <mergeCell ref="D17:J21"/>
  </mergeCells>
  <dataValidations count="1">
    <dataValidation type="list" allowBlank="1" showInputMessage="1" showErrorMessage="1" sqref="F12">
      <formula1>INDIRECT(Movementlist)</formula1>
    </dataValidation>
  </dataValidations>
  <pageMargins left="0.7" right="0.7"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05"/>
  <sheetViews>
    <sheetView zoomScaleNormal="100" workbookViewId="0"/>
  </sheetViews>
  <sheetFormatPr defaultRowHeight="14.5"/>
  <cols>
    <col min="1" max="1" width="2.7265625" customWidth="1"/>
    <col min="2" max="2" width="20.453125" customWidth="1"/>
    <col min="6" max="6" width="9.36328125" style="367" customWidth="1"/>
    <col min="7" max="27" width="9.36328125" hidden="1" customWidth="1"/>
    <col min="28" max="28" width="9.36328125" customWidth="1"/>
    <col min="29" max="36" width="2.54296875" customWidth="1"/>
  </cols>
  <sheetData>
    <row r="1" spans="1:36" ht="15" thickBot="1"/>
    <row r="2" spans="1:36" ht="14.5" customHeight="1">
      <c r="A2" s="411" t="s">
        <v>84</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3"/>
    </row>
    <row r="3" spans="1:36" ht="15" customHeight="1" thickBot="1">
      <c r="A3" s="414"/>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6"/>
    </row>
    <row r="4" spans="1:36" ht="15" thickBot="1">
      <c r="A4" s="1"/>
      <c r="B4" s="2"/>
      <c r="C4" s="2"/>
      <c r="D4" s="2"/>
      <c r="E4" s="2"/>
      <c r="F4" s="368"/>
      <c r="G4" s="3"/>
      <c r="H4" s="3"/>
      <c r="I4" s="1"/>
      <c r="J4" s="1"/>
      <c r="K4" s="1"/>
      <c r="L4" s="1"/>
      <c r="M4" s="1"/>
      <c r="N4" s="1"/>
      <c r="O4" s="1"/>
      <c r="P4" s="1"/>
      <c r="Q4" s="1"/>
      <c r="R4" s="1"/>
    </row>
    <row r="5" spans="1:36" ht="15" thickBot="1">
      <c r="A5" s="409" t="s">
        <v>1</v>
      </c>
      <c r="B5" s="410"/>
      <c r="C5" s="59" t="s">
        <v>0</v>
      </c>
      <c r="D5" s="59" t="s">
        <v>5</v>
      </c>
      <c r="E5" s="59" t="s">
        <v>6</v>
      </c>
      <c r="F5" s="369" t="s">
        <v>7</v>
      </c>
      <c r="M5" s="8" t="s">
        <v>40</v>
      </c>
      <c r="N5" s="8"/>
      <c r="O5" s="8"/>
      <c r="P5" s="8"/>
      <c r="Q5" s="8"/>
      <c r="R5" s="8" t="s">
        <v>41</v>
      </c>
      <c r="S5" s="8"/>
      <c r="T5" s="8"/>
      <c r="U5" s="8"/>
      <c r="V5" s="8"/>
      <c r="W5" s="8" t="s">
        <v>42</v>
      </c>
      <c r="X5" s="8"/>
      <c r="Y5" s="8"/>
      <c r="Z5" s="8"/>
      <c r="AA5" s="5"/>
    </row>
    <row r="6" spans="1:36">
      <c r="G6" s="4"/>
      <c r="H6" s="4"/>
      <c r="I6" s="4"/>
      <c r="J6" s="4"/>
      <c r="K6" s="4"/>
      <c r="L6" s="4"/>
      <c r="M6" s="8" t="s">
        <v>43</v>
      </c>
      <c r="N6" s="8" t="s">
        <v>44</v>
      </c>
      <c r="O6" s="8" t="s">
        <v>45</v>
      </c>
      <c r="P6" s="8" t="s">
        <v>46</v>
      </c>
      <c r="Q6" s="8" t="s">
        <v>47</v>
      </c>
      <c r="R6" s="8" t="s">
        <v>43</v>
      </c>
      <c r="S6" s="8" t="s">
        <v>44</v>
      </c>
      <c r="T6" s="8" t="s">
        <v>45</v>
      </c>
      <c r="U6" s="8" t="s">
        <v>46</v>
      </c>
      <c r="V6" s="8" t="s">
        <v>47</v>
      </c>
      <c r="W6" s="8" t="s">
        <v>43</v>
      </c>
      <c r="X6" s="8" t="s">
        <v>44</v>
      </c>
      <c r="Y6" s="8" t="s">
        <v>45</v>
      </c>
      <c r="Z6" s="8" t="s">
        <v>46</v>
      </c>
      <c r="AA6" s="8" t="s">
        <v>47</v>
      </c>
    </row>
    <row r="7" spans="1:36">
      <c r="A7" s="91">
        <v>1</v>
      </c>
      <c r="B7" s="9" t="s">
        <v>8</v>
      </c>
      <c r="C7" s="104">
        <v>0.5</v>
      </c>
      <c r="D7" s="105">
        <v>5</v>
      </c>
      <c r="E7" s="106">
        <v>1</v>
      </c>
      <c r="F7" s="105">
        <f>MROUND(BP*C7,AR)</f>
        <v>50</v>
      </c>
      <c r="G7" s="107"/>
      <c r="H7" s="107"/>
      <c r="I7" s="88">
        <f t="shared" ref="I7:I10" si="0">+D7*E7</f>
        <v>5</v>
      </c>
      <c r="J7" s="88">
        <f>+I7*F7</f>
        <v>250</v>
      </c>
      <c r="K7" s="107"/>
      <c r="L7" s="107"/>
      <c r="M7" s="107"/>
      <c r="N7" s="107"/>
      <c r="O7" s="107"/>
      <c r="P7" s="107"/>
      <c r="Q7" s="107"/>
      <c r="R7" s="88">
        <f>IF(ISNUMBER(SEARCH("bench",$B7)),IF($C7&gt;=0.5,IF($C7&lt;0.6,$D7*$E7," ")," ")," ")</f>
        <v>5</v>
      </c>
      <c r="S7" s="88" t="str">
        <f>IF(ISNUMBER(SEARCH("bench",$B7)),IF($C7&gt;=0.6,IF($C7&lt;0.7,$D7*$E7," ")," ")," ")</f>
        <v xml:space="preserve"> </v>
      </c>
      <c r="T7" s="88" t="str">
        <f>IF(ISNUMBER(SEARCH("bench",$B7)),IF($C7&gt;=0.7,IF($C7&lt;0.8,$D7*$E7," ")," ")," ")</f>
        <v xml:space="preserve"> </v>
      </c>
      <c r="U7" s="88" t="str">
        <f>IF(ISNUMBER(SEARCH("bench",$B7)),IF($C7&gt;=0.8,IF($C7&lt;0.9,$D7*$E7," ")," ")," ")</f>
        <v xml:space="preserve"> </v>
      </c>
      <c r="V7" s="88" t="str">
        <f>IF(ISNUMBER(SEARCH("bench",$B7)),IF($C7&gt;=0.9,$D7*$E7," ")," ")</f>
        <v xml:space="preserve"> </v>
      </c>
      <c r="W7" s="107"/>
      <c r="X7" s="107"/>
      <c r="Y7" s="107"/>
      <c r="Z7" s="107"/>
      <c r="AA7" s="107"/>
      <c r="AB7" s="108"/>
      <c r="AC7" s="84"/>
      <c r="AD7" s="109"/>
      <c r="AE7" s="109"/>
      <c r="AF7" s="109"/>
      <c r="AG7" s="109"/>
      <c r="AH7" s="109"/>
      <c r="AI7" s="109"/>
      <c r="AJ7" s="110"/>
    </row>
    <row r="8" spans="1:36">
      <c r="A8" s="91"/>
      <c r="B8" s="92" t="str">
        <f>+B7</f>
        <v>BenchPress</v>
      </c>
      <c r="C8" s="10">
        <v>0.6</v>
      </c>
      <c r="D8" s="11">
        <v>4</v>
      </c>
      <c r="E8" s="12">
        <v>1</v>
      </c>
      <c r="F8" s="11">
        <f>MROUND(BP*C8,AR)</f>
        <v>60</v>
      </c>
      <c r="G8" s="4"/>
      <c r="H8" s="4"/>
      <c r="I8" s="111">
        <f t="shared" si="0"/>
        <v>4</v>
      </c>
      <c r="J8" s="111">
        <f t="shared" ref="J8:J10" si="1">+I8*F8</f>
        <v>240</v>
      </c>
      <c r="K8" s="4"/>
      <c r="L8" s="4"/>
      <c r="M8" s="4"/>
      <c r="N8" s="4"/>
      <c r="O8" s="4"/>
      <c r="P8" s="4"/>
      <c r="Q8" s="4"/>
      <c r="R8" s="111" t="str">
        <f>IF(ISNUMBER(SEARCH("bench",$B8)),IF($C8&gt;=0.5,IF($C8&lt;0.6,$D8*$E8," ")," ")," ")</f>
        <v xml:space="preserve"> </v>
      </c>
      <c r="S8" s="111">
        <f>IF(ISNUMBER(SEARCH("bench",$B8)),IF($C8&gt;=0.6,IF($C8&lt;0.7,$D8*$E8," ")," ")," ")</f>
        <v>4</v>
      </c>
      <c r="T8" s="111" t="str">
        <f>IF(ISNUMBER(SEARCH("bench",$B8)),IF($C8&gt;=0.7,IF($C8&lt;0.8,$D8*$E8," ")," ")," ")</f>
        <v xml:space="preserve"> </v>
      </c>
      <c r="U8" s="111" t="str">
        <f>IF(ISNUMBER(SEARCH("bench",$B8)),IF($C8&gt;=0.8,IF($C8&lt;0.9,$D8*$E8," ")," ")," ")</f>
        <v xml:space="preserve"> </v>
      </c>
      <c r="V8" s="111" t="str">
        <f>IF(ISNUMBER(SEARCH("bench",$B8)),IF($C8&gt;=0.9,$D8*$E8," ")," ")</f>
        <v xml:space="preserve"> </v>
      </c>
      <c r="W8" s="4"/>
      <c r="X8" s="4"/>
      <c r="Y8" s="4"/>
      <c r="Z8" s="4"/>
      <c r="AA8" s="4"/>
      <c r="AB8" s="5"/>
      <c r="AC8" s="96"/>
      <c r="AD8" s="8"/>
      <c r="AE8" s="8"/>
      <c r="AF8" s="8"/>
      <c r="AG8" s="8"/>
      <c r="AH8" s="8"/>
      <c r="AI8" s="8"/>
      <c r="AJ8" s="16"/>
    </row>
    <row r="9" spans="1:36">
      <c r="A9" s="15"/>
      <c r="B9" s="92" t="str">
        <f t="shared" ref="B9:B10" si="2">+B8</f>
        <v>BenchPress</v>
      </c>
      <c r="C9" s="10">
        <v>0.7</v>
      </c>
      <c r="D9" s="11">
        <v>3</v>
      </c>
      <c r="E9" s="12">
        <v>1</v>
      </c>
      <c r="F9" s="11">
        <f>MROUND(BP*C9,AR)</f>
        <v>70</v>
      </c>
      <c r="G9" s="4"/>
      <c r="H9" s="4"/>
      <c r="I9" s="111">
        <f t="shared" si="0"/>
        <v>3</v>
      </c>
      <c r="J9" s="111">
        <f t="shared" si="1"/>
        <v>210</v>
      </c>
      <c r="K9" s="4"/>
      <c r="L9" s="4"/>
      <c r="M9" s="4"/>
      <c r="N9" s="4"/>
      <c r="O9" s="4"/>
      <c r="P9" s="4"/>
      <c r="Q9" s="4"/>
      <c r="R9" s="111" t="str">
        <f>IF(ISNUMBER(SEARCH("bench",$B9)),IF($C9&gt;=0.5,IF($C9&lt;0.6,$D9*$E9," ")," ")," ")</f>
        <v xml:space="preserve"> </v>
      </c>
      <c r="S9" s="111" t="str">
        <f>IF(ISNUMBER(SEARCH("bench",$B9)),IF($C9&gt;=0.6,IF($C9&lt;0.7,$D9*$E9," ")," ")," ")</f>
        <v xml:space="preserve"> </v>
      </c>
      <c r="T9" s="111">
        <f>IF(ISNUMBER(SEARCH("bench",$B9)),IF($C9&gt;=0.7,IF($C9&lt;0.8,$D9*$E9," ")," ")," ")</f>
        <v>3</v>
      </c>
      <c r="U9" s="111" t="str">
        <f>IF(ISNUMBER(SEARCH("bench",$B9)),IF($C9&gt;=0.8,IF($C9&lt;0.9,$D9*$E9," ")," ")," ")</f>
        <v xml:space="preserve"> </v>
      </c>
      <c r="V9" s="111" t="str">
        <f>IF(ISNUMBER(SEARCH("bench",$B9)),IF($C9&gt;=0.9,$D9*$E9," ")," ")</f>
        <v xml:space="preserve"> </v>
      </c>
      <c r="W9" s="4"/>
      <c r="X9" s="4"/>
      <c r="Y9" s="4"/>
      <c r="Z9" s="4"/>
      <c r="AA9" s="4"/>
      <c r="AB9" s="5"/>
      <c r="AC9" s="13"/>
      <c r="AD9" s="8"/>
      <c r="AE9" s="8"/>
      <c r="AF9" s="8"/>
      <c r="AG9" s="8"/>
      <c r="AH9" s="8"/>
      <c r="AI9" s="8"/>
      <c r="AJ9" s="16"/>
    </row>
    <row r="10" spans="1:36">
      <c r="A10" s="15"/>
      <c r="B10" s="92" t="str">
        <f t="shared" si="2"/>
        <v>BenchPress</v>
      </c>
      <c r="C10" s="10">
        <v>0.75</v>
      </c>
      <c r="D10" s="11">
        <v>3</v>
      </c>
      <c r="E10" s="12">
        <v>5</v>
      </c>
      <c r="F10" s="11">
        <f>MROUND(BP*C10,AR)</f>
        <v>75</v>
      </c>
      <c r="G10" s="4"/>
      <c r="H10" s="4"/>
      <c r="I10" s="111">
        <f t="shared" si="0"/>
        <v>15</v>
      </c>
      <c r="J10" s="111">
        <f t="shared" si="1"/>
        <v>1125</v>
      </c>
      <c r="K10" s="4"/>
      <c r="L10" s="4"/>
      <c r="M10" s="4"/>
      <c r="N10" s="4"/>
      <c r="O10" s="4"/>
      <c r="P10" s="4"/>
      <c r="Q10" s="4"/>
      <c r="R10" s="111" t="str">
        <f>IF(ISNUMBER(SEARCH("bench",$B10)),IF($C10&gt;=0.5,IF($C10&lt;0.6,$D10*$E10," ")," ")," ")</f>
        <v xml:space="preserve"> </v>
      </c>
      <c r="S10" s="111" t="str">
        <f>IF(ISNUMBER(SEARCH("bench",$B10)),IF($C10&gt;=0.6,IF($C10&lt;0.7,$D10*$E10," ")," ")," ")</f>
        <v xml:space="preserve"> </v>
      </c>
      <c r="T10" s="111">
        <f>IF(ISNUMBER(SEARCH("bench",$B10)),IF($C10&gt;=0.7,IF($C10&lt;0.8,$D10*$E10," ")," ")," ")</f>
        <v>15</v>
      </c>
      <c r="U10" s="111" t="str">
        <f>IF(ISNUMBER(SEARCH("bench",$B10)),IF($C10&gt;=0.8,IF($C10&lt;0.9,$D10*$E10," ")," ")," ")</f>
        <v xml:space="preserve"> </v>
      </c>
      <c r="V10" s="111" t="str">
        <f>IF(ISNUMBER(SEARCH("bench",$B10)),IF($C10&gt;=0.9,$D10*$E10," ")," ")</f>
        <v xml:space="preserve"> </v>
      </c>
      <c r="W10" s="4"/>
      <c r="X10" s="4"/>
      <c r="Y10" s="4"/>
      <c r="Z10" s="4"/>
      <c r="AA10" s="4"/>
      <c r="AB10" s="5"/>
      <c r="AC10" s="13"/>
      <c r="AD10" s="13"/>
      <c r="AE10" s="13"/>
      <c r="AF10" s="13"/>
      <c r="AG10" s="13"/>
      <c r="AH10" s="8"/>
      <c r="AI10" s="8"/>
      <c r="AJ10" s="16"/>
    </row>
    <row r="11" spans="1:36">
      <c r="A11" s="31"/>
      <c r="B11" s="8"/>
      <c r="C11" s="8"/>
      <c r="D11" s="8"/>
      <c r="E11" s="8"/>
      <c r="F11" s="366"/>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16"/>
    </row>
    <row r="12" spans="1:36">
      <c r="A12" s="112">
        <v>2</v>
      </c>
      <c r="B12" s="113" t="s">
        <v>2</v>
      </c>
      <c r="C12" s="35">
        <v>0.5</v>
      </c>
      <c r="D12" s="36">
        <v>5</v>
      </c>
      <c r="E12" s="37">
        <v>1</v>
      </c>
      <c r="F12" s="36">
        <f>MROUND(SQ*C12,AR)</f>
        <v>50</v>
      </c>
      <c r="G12" s="114">
        <f>+D12*E12</f>
        <v>5</v>
      </c>
      <c r="H12" s="114">
        <f>+F12*G12</f>
        <v>250</v>
      </c>
      <c r="I12" s="8"/>
      <c r="J12" s="8"/>
      <c r="K12" s="4"/>
      <c r="L12" s="4"/>
      <c r="M12" s="114">
        <f t="shared" ref="M12:M14" si="3">IF(ISNUMBER(SEARCH("squat",$B12)),IF($C12&gt;=0.5,IF($C12&lt;0.6,$D12*$E12," ")," ")," ")</f>
        <v>5</v>
      </c>
      <c r="N12" s="114" t="str">
        <f t="shared" ref="N12:N14" si="4">IF(ISNUMBER(SEARCH("squat",$B12)),IF($C12&gt;=0.6,IF($C12&lt;0.7,$D12*$E12," ")," ")," ")</f>
        <v xml:space="preserve"> </v>
      </c>
      <c r="O12" s="114" t="str">
        <f t="shared" ref="O12:O14" si="5">IF(ISNUMBER(SEARCH("squat",$B12)),IF($C12&gt;=0.7,IF($C12&lt;0.8,$D12*$E12," ")," ")," ")</f>
        <v xml:space="preserve"> </v>
      </c>
      <c r="P12" s="114" t="str">
        <f t="shared" ref="P12:P14" si="6">IF(ISNUMBER(SEARCH("squat",$B12)),IF($C12&gt;=0.8,IF($C12&lt;0.9,$D12*$E12," ")," ")," ")</f>
        <v xml:space="preserve"> </v>
      </c>
      <c r="Q12" s="114" t="str">
        <f t="shared" ref="Q12:Q14" si="7">IF(ISNUMBER(SEARCH("squat",$B12)),IF($C12&gt;=0.9,$D12*$E12," ")," ")</f>
        <v xml:space="preserve"> </v>
      </c>
      <c r="R12" s="4"/>
      <c r="S12" s="4"/>
      <c r="T12" s="4"/>
      <c r="U12" s="4"/>
      <c r="V12" s="4"/>
      <c r="W12" s="4"/>
      <c r="X12" s="4"/>
      <c r="Y12" s="4"/>
      <c r="Z12" s="4"/>
      <c r="AA12" s="4"/>
      <c r="AB12" s="5"/>
      <c r="AC12" s="13"/>
      <c r="AD12" s="8"/>
      <c r="AE12" s="8"/>
      <c r="AF12" s="8"/>
      <c r="AG12" s="8"/>
      <c r="AH12" s="8"/>
      <c r="AI12" s="8"/>
      <c r="AJ12" s="16"/>
    </row>
    <row r="13" spans="1:36">
      <c r="A13" s="38"/>
      <c r="B13" s="97" t="str">
        <f>+B12</f>
        <v>Squat</v>
      </c>
      <c r="C13" s="35">
        <v>0.6</v>
      </c>
      <c r="D13" s="36">
        <v>5</v>
      </c>
      <c r="E13" s="37">
        <v>1</v>
      </c>
      <c r="F13" s="36">
        <f>MROUND(SQ*C13,AR)</f>
        <v>60</v>
      </c>
      <c r="G13" s="114">
        <f t="shared" ref="G13:G14" si="8">+D13*E13</f>
        <v>5</v>
      </c>
      <c r="H13" s="114">
        <f t="shared" ref="H13:H14" si="9">+F13*G13</f>
        <v>300</v>
      </c>
      <c r="I13" s="4"/>
      <c r="J13" s="4"/>
      <c r="K13" s="4"/>
      <c r="L13" s="4"/>
      <c r="M13" s="114" t="str">
        <f t="shared" si="3"/>
        <v xml:space="preserve"> </v>
      </c>
      <c r="N13" s="114">
        <f t="shared" si="4"/>
        <v>5</v>
      </c>
      <c r="O13" s="114" t="str">
        <f t="shared" si="5"/>
        <v xml:space="preserve"> </v>
      </c>
      <c r="P13" s="114" t="str">
        <f t="shared" si="6"/>
        <v xml:space="preserve"> </v>
      </c>
      <c r="Q13" s="114" t="str">
        <f t="shared" si="7"/>
        <v xml:space="preserve"> </v>
      </c>
      <c r="R13" s="4"/>
      <c r="S13" s="4"/>
      <c r="T13" s="4"/>
      <c r="U13" s="4"/>
      <c r="V13" s="4"/>
      <c r="W13" s="4"/>
      <c r="X13" s="4"/>
      <c r="Y13" s="4"/>
      <c r="Z13" s="4"/>
      <c r="AA13" s="4"/>
      <c r="AB13" s="5"/>
      <c r="AC13" s="47"/>
      <c r="AD13" s="8"/>
      <c r="AE13" s="8"/>
      <c r="AF13" s="8"/>
      <c r="AG13" s="8"/>
      <c r="AH13" s="8"/>
      <c r="AI13" s="8"/>
      <c r="AJ13" s="16"/>
    </row>
    <row r="14" spans="1:36">
      <c r="A14" s="38"/>
      <c r="B14" s="115" t="str">
        <f>+B13</f>
        <v>Squat</v>
      </c>
      <c r="C14" s="35">
        <v>0.7</v>
      </c>
      <c r="D14" s="36">
        <v>5</v>
      </c>
      <c r="E14" s="37">
        <v>5</v>
      </c>
      <c r="F14" s="36">
        <f>MROUND(SQ*C14,AR)</f>
        <v>70</v>
      </c>
      <c r="G14" s="114">
        <f t="shared" si="8"/>
        <v>25</v>
      </c>
      <c r="H14" s="114">
        <f t="shared" si="9"/>
        <v>1750</v>
      </c>
      <c r="I14" s="4"/>
      <c r="J14" s="4"/>
      <c r="K14" s="4"/>
      <c r="L14" s="4"/>
      <c r="M14" s="114" t="str">
        <f t="shared" si="3"/>
        <v xml:space="preserve"> </v>
      </c>
      <c r="N14" s="114" t="str">
        <f t="shared" si="4"/>
        <v xml:space="preserve"> </v>
      </c>
      <c r="O14" s="114">
        <f t="shared" si="5"/>
        <v>25</v>
      </c>
      <c r="P14" s="114" t="str">
        <f t="shared" si="6"/>
        <v xml:space="preserve"> </v>
      </c>
      <c r="Q14" s="114" t="str">
        <f t="shared" si="7"/>
        <v xml:space="preserve"> </v>
      </c>
      <c r="R14" s="4"/>
      <c r="S14" s="4"/>
      <c r="T14" s="4"/>
      <c r="U14" s="4"/>
      <c r="V14" s="4"/>
      <c r="W14" s="4"/>
      <c r="X14" s="4"/>
      <c r="Y14" s="4"/>
      <c r="Z14" s="4"/>
      <c r="AA14" s="4"/>
      <c r="AB14" s="5"/>
      <c r="AC14" s="13"/>
      <c r="AD14" s="13"/>
      <c r="AE14" s="13"/>
      <c r="AF14" s="13"/>
      <c r="AG14" s="13"/>
      <c r="AH14" s="8"/>
      <c r="AI14" s="8"/>
      <c r="AJ14" s="16"/>
    </row>
    <row r="15" spans="1:36">
      <c r="A15" s="31"/>
      <c r="B15" s="8"/>
      <c r="C15" s="8"/>
      <c r="D15" s="8"/>
      <c r="E15" s="8"/>
      <c r="F15" s="366"/>
      <c r="G15" s="4"/>
      <c r="H15" s="4"/>
      <c r="I15" s="4"/>
      <c r="J15" s="4"/>
      <c r="K15" s="4"/>
      <c r="L15" s="4"/>
      <c r="M15" s="4"/>
      <c r="N15" s="4"/>
      <c r="O15" s="4"/>
      <c r="P15" s="4"/>
      <c r="Q15" s="4"/>
      <c r="R15" s="4"/>
      <c r="S15" s="4"/>
      <c r="T15" s="4"/>
      <c r="U15" s="4"/>
      <c r="V15" s="4"/>
      <c r="W15" s="4"/>
      <c r="X15" s="4"/>
      <c r="Y15" s="4"/>
      <c r="Z15" s="4"/>
      <c r="AA15" s="4"/>
      <c r="AB15" s="5"/>
      <c r="AC15" s="8"/>
      <c r="AD15" s="8"/>
      <c r="AE15" s="8"/>
      <c r="AF15" s="8"/>
      <c r="AG15" s="8"/>
      <c r="AH15" s="8"/>
      <c r="AI15" s="8"/>
      <c r="AJ15" s="16"/>
    </row>
    <row r="16" spans="1:36">
      <c r="A16" s="15">
        <v>3</v>
      </c>
      <c r="B16" s="116" t="s">
        <v>8</v>
      </c>
      <c r="C16" s="117">
        <v>0.5</v>
      </c>
      <c r="D16" s="118">
        <v>6</v>
      </c>
      <c r="E16" s="119">
        <v>1</v>
      </c>
      <c r="F16" s="11">
        <f>MROUND(BP*C16,AR)</f>
        <v>50</v>
      </c>
      <c r="G16" s="4"/>
      <c r="H16" s="4"/>
      <c r="I16" s="120">
        <f t="shared" ref="I16:I18" si="10">+D16*E16</f>
        <v>6</v>
      </c>
      <c r="J16" s="120">
        <f>+I16*F16</f>
        <v>300</v>
      </c>
      <c r="K16" s="4"/>
      <c r="L16" s="4"/>
      <c r="M16" s="4"/>
      <c r="N16" s="4"/>
      <c r="O16" s="4"/>
      <c r="P16" s="4"/>
      <c r="Q16" s="4"/>
      <c r="R16" s="120">
        <f>IF(ISNUMBER(SEARCH("bench",$B16)),IF($C16&gt;=0.5,IF($C16&lt;0.6,$D16*$E16," ")," ")," ")</f>
        <v>6</v>
      </c>
      <c r="S16" s="120" t="str">
        <f>IF(ISNUMBER(SEARCH("bench",$B16)),IF($C16&gt;=0.6,IF($C16&lt;0.7,$D16*$E16," ")," ")," ")</f>
        <v xml:space="preserve"> </v>
      </c>
      <c r="T16" s="120" t="str">
        <f>IF(ISNUMBER(SEARCH("bench",$B16)),IF($C16&gt;=0.7,IF($C16&lt;0.8,$D16*$E16," ")," ")," ")</f>
        <v xml:space="preserve"> </v>
      </c>
      <c r="U16" s="120" t="str">
        <f>IF(ISNUMBER(SEARCH("bench",$B16)),IF($C16&gt;=0.8,IF($C16&lt;0.9,$D16*$E16," ")," ")," ")</f>
        <v xml:space="preserve"> </v>
      </c>
      <c r="V16" s="120" t="str">
        <f>IF(ISNUMBER(SEARCH("bench",$B16)),IF($C16&gt;=0.9,$D16*$E16," ")," ")</f>
        <v xml:space="preserve"> </v>
      </c>
      <c r="W16" s="4"/>
      <c r="X16" s="4"/>
      <c r="Y16" s="4"/>
      <c r="Z16" s="4"/>
      <c r="AA16" s="4"/>
      <c r="AB16" s="5"/>
      <c r="AC16" s="13"/>
      <c r="AD16" s="8"/>
      <c r="AE16" s="8"/>
      <c r="AF16" s="8"/>
      <c r="AG16" s="8"/>
      <c r="AH16" s="8"/>
      <c r="AI16" s="8"/>
      <c r="AJ16" s="16"/>
    </row>
    <row r="17" spans="1:36">
      <c r="A17" s="121"/>
      <c r="B17" s="122" t="str">
        <f>+B16</f>
        <v>BenchPress</v>
      </c>
      <c r="C17" s="10">
        <v>0.6</v>
      </c>
      <c r="D17" s="11">
        <v>5</v>
      </c>
      <c r="E17" s="12">
        <v>1</v>
      </c>
      <c r="F17" s="11">
        <f>MROUND(BP*C17,AR)</f>
        <v>60</v>
      </c>
      <c r="G17" s="4"/>
      <c r="H17" s="4"/>
      <c r="I17" s="111">
        <f t="shared" si="10"/>
        <v>5</v>
      </c>
      <c r="J17" s="111">
        <f t="shared" ref="J17:J18" si="11">+I17*F17</f>
        <v>300</v>
      </c>
      <c r="K17" s="4"/>
      <c r="L17" s="4"/>
      <c r="M17" s="4"/>
      <c r="N17" s="4"/>
      <c r="O17" s="4"/>
      <c r="P17" s="4"/>
      <c r="Q17" s="4"/>
      <c r="R17" s="111" t="str">
        <f>IF(ISNUMBER(SEARCH("bench",$B17)),IF($C17&gt;=0.5,IF($C17&lt;0.6,$D17*$E17," ")," ")," ")</f>
        <v xml:space="preserve"> </v>
      </c>
      <c r="S17" s="111">
        <f>IF(ISNUMBER(SEARCH("bench",$B17)),IF($C17&gt;=0.6,IF($C17&lt;0.7,$D17*$E17," ")," ")," ")</f>
        <v>5</v>
      </c>
      <c r="T17" s="111" t="str">
        <f>IF(ISNUMBER(SEARCH("bench",$B17)),IF($C17&gt;=0.7,IF($C17&lt;0.8,$D17*$E17," ")," ")," ")</f>
        <v xml:space="preserve"> </v>
      </c>
      <c r="U17" s="111" t="str">
        <f>IF(ISNUMBER(SEARCH("bench",$B17)),IF($C17&gt;=0.8,IF($C17&lt;0.9,$D17*$E17," ")," ")," ")</f>
        <v xml:space="preserve"> </v>
      </c>
      <c r="V17" s="111" t="str">
        <f>IF(ISNUMBER(SEARCH("bench",$B17)),IF($C17&gt;=0.9,$D17*$E17," ")," ")</f>
        <v xml:space="preserve"> </v>
      </c>
      <c r="W17" s="4"/>
      <c r="X17" s="4"/>
      <c r="Y17" s="4"/>
      <c r="Z17" s="4"/>
      <c r="AA17" s="4"/>
      <c r="AB17" s="5"/>
      <c r="AC17" s="123"/>
      <c r="AD17" s="8"/>
      <c r="AE17" s="8"/>
      <c r="AF17" s="8"/>
      <c r="AG17" s="8"/>
      <c r="AH17" s="8"/>
      <c r="AI17" s="8"/>
      <c r="AJ17" s="16"/>
    </row>
    <row r="18" spans="1:36">
      <c r="A18" s="15"/>
      <c r="B18" s="122" t="str">
        <f t="shared" ref="B18" si="12">+B17</f>
        <v>BenchPress</v>
      </c>
      <c r="C18" s="10">
        <v>0.7</v>
      </c>
      <c r="D18" s="11">
        <v>4</v>
      </c>
      <c r="E18" s="12">
        <v>4</v>
      </c>
      <c r="F18" s="11">
        <f>MROUND(BP*C18,AR)</f>
        <v>70</v>
      </c>
      <c r="G18" s="4"/>
      <c r="H18" s="4"/>
      <c r="I18" s="111">
        <f t="shared" si="10"/>
        <v>16</v>
      </c>
      <c r="J18" s="111">
        <f t="shared" si="11"/>
        <v>1120</v>
      </c>
      <c r="K18" s="4"/>
      <c r="L18" s="4"/>
      <c r="M18" s="4"/>
      <c r="N18" s="4"/>
      <c r="O18" s="4"/>
      <c r="P18" s="4"/>
      <c r="Q18" s="4"/>
      <c r="R18" s="111" t="str">
        <f>IF(ISNUMBER(SEARCH("bench",$B18)),IF($C18&gt;=0.5,IF($C18&lt;0.6,$D18*$E18," ")," ")," ")</f>
        <v xml:space="preserve"> </v>
      </c>
      <c r="S18" s="111" t="str">
        <f>IF(ISNUMBER(SEARCH("bench",$B18)),IF($C18&gt;=0.6,IF($C18&lt;0.7,$D18*$E18," ")," ")," ")</f>
        <v xml:space="preserve"> </v>
      </c>
      <c r="T18" s="111">
        <f>IF(ISNUMBER(SEARCH("bench",$B18)),IF($C18&gt;=0.7,IF($C18&lt;0.8,$D18*$E18," ")," ")," ")</f>
        <v>16</v>
      </c>
      <c r="U18" s="111" t="str">
        <f>IF(ISNUMBER(SEARCH("bench",$B18)),IF($C18&gt;=0.8,IF($C18&lt;0.9,$D18*$E18," ")," ")," ")</f>
        <v xml:space="preserve"> </v>
      </c>
      <c r="V18" s="111" t="str">
        <f>IF(ISNUMBER(SEARCH("bench",$B18)),IF($C18&gt;=0.9,$D18*$E18," ")," ")</f>
        <v xml:space="preserve"> </v>
      </c>
      <c r="W18" s="4"/>
      <c r="X18" s="4"/>
      <c r="Y18" s="4"/>
      <c r="Z18" s="4"/>
      <c r="AA18" s="4"/>
      <c r="AB18" s="5"/>
      <c r="AC18" s="13"/>
      <c r="AD18" s="13"/>
      <c r="AE18" s="13"/>
      <c r="AF18" s="13"/>
      <c r="AG18" s="8"/>
      <c r="AH18" s="8"/>
      <c r="AI18" s="8"/>
      <c r="AJ18" s="16"/>
    </row>
    <row r="19" spans="1:36">
      <c r="A19" s="31"/>
      <c r="B19" s="8"/>
      <c r="C19" s="8"/>
      <c r="D19" s="8"/>
      <c r="E19" s="8"/>
      <c r="F19" s="366"/>
      <c r="G19" s="4"/>
      <c r="H19" s="4"/>
      <c r="I19" s="4"/>
      <c r="J19" s="4"/>
      <c r="K19" s="4"/>
      <c r="L19" s="4"/>
      <c r="M19" s="4"/>
      <c r="N19" s="4"/>
      <c r="O19" s="4"/>
      <c r="P19" s="4"/>
      <c r="Q19" s="4"/>
      <c r="R19" s="4"/>
      <c r="S19" s="4"/>
      <c r="T19" s="4"/>
      <c r="U19" s="4"/>
      <c r="V19" s="4"/>
      <c r="W19" s="4"/>
      <c r="X19" s="4"/>
      <c r="Y19" s="4"/>
      <c r="Z19" s="4"/>
      <c r="AA19" s="4"/>
      <c r="AB19" s="8"/>
      <c r="AC19" s="8"/>
      <c r="AD19" s="8"/>
      <c r="AE19" s="8"/>
      <c r="AF19" s="8"/>
      <c r="AG19" s="8"/>
      <c r="AH19" s="8"/>
      <c r="AI19" s="8"/>
      <c r="AJ19" s="16"/>
    </row>
    <row r="20" spans="1:36">
      <c r="A20" s="124">
        <v>4</v>
      </c>
      <c r="B20" s="125" t="s">
        <v>3</v>
      </c>
      <c r="C20" s="126"/>
      <c r="D20" s="127">
        <v>10</v>
      </c>
      <c r="E20" s="128">
        <v>5</v>
      </c>
      <c r="F20" s="127"/>
      <c r="G20" s="4"/>
      <c r="H20" s="4"/>
      <c r="I20" s="4"/>
      <c r="J20" s="4"/>
      <c r="K20" s="4"/>
      <c r="L20" s="4"/>
      <c r="M20" s="4"/>
      <c r="N20" s="4"/>
      <c r="O20" s="4"/>
      <c r="P20" s="4"/>
      <c r="Q20" s="4"/>
      <c r="R20" s="4"/>
      <c r="S20" s="4"/>
      <c r="T20" s="4"/>
      <c r="U20" s="4"/>
      <c r="V20" s="4"/>
      <c r="W20" s="4"/>
      <c r="X20" s="4"/>
      <c r="Y20" s="4"/>
      <c r="Z20" s="4"/>
      <c r="AA20" s="4"/>
      <c r="AB20" s="8"/>
      <c r="AC20" s="125"/>
      <c r="AD20" s="125"/>
      <c r="AE20" s="125"/>
      <c r="AF20" s="125"/>
      <c r="AG20" s="125"/>
      <c r="AH20" s="8"/>
      <c r="AI20" s="8"/>
      <c r="AJ20" s="16"/>
    </row>
    <row r="21" spans="1:36">
      <c r="A21" s="124">
        <v>5</v>
      </c>
      <c r="B21" s="125" t="s">
        <v>48</v>
      </c>
      <c r="C21" s="126"/>
      <c r="D21" s="127">
        <v>5</v>
      </c>
      <c r="E21" s="128">
        <v>5</v>
      </c>
      <c r="F21" s="127"/>
      <c r="G21" s="90"/>
      <c r="H21" s="90"/>
      <c r="I21" s="90"/>
      <c r="J21" s="90"/>
      <c r="K21" s="90"/>
      <c r="L21" s="90"/>
      <c r="M21" s="90"/>
      <c r="N21" s="90"/>
      <c r="O21" s="90"/>
      <c r="P21" s="90"/>
      <c r="Q21" s="90"/>
      <c r="R21" s="90"/>
      <c r="S21" s="90"/>
      <c r="T21" s="90"/>
      <c r="U21" s="90"/>
      <c r="V21" s="90"/>
      <c r="W21" s="90"/>
      <c r="X21" s="90"/>
      <c r="Y21" s="90"/>
      <c r="Z21" s="90"/>
      <c r="AA21" s="90"/>
      <c r="AB21" s="27"/>
      <c r="AC21" s="125"/>
      <c r="AD21" s="125"/>
      <c r="AE21" s="125"/>
      <c r="AF21" s="125"/>
      <c r="AG21" s="125"/>
      <c r="AH21" s="27"/>
      <c r="AI21" s="27"/>
      <c r="AJ21" s="19"/>
    </row>
    <row r="22" spans="1:36" ht="15" thickBot="1">
      <c r="G22" s="4"/>
      <c r="H22" s="4"/>
      <c r="I22" s="4"/>
      <c r="J22" s="4"/>
      <c r="K22" s="4"/>
      <c r="L22" s="4"/>
      <c r="M22" s="4"/>
      <c r="N22" s="4"/>
      <c r="O22" s="4"/>
      <c r="P22" s="4"/>
      <c r="Q22" s="4"/>
      <c r="R22" s="4"/>
      <c r="S22" s="4"/>
      <c r="T22" s="4"/>
      <c r="U22" s="4"/>
      <c r="V22" s="4"/>
      <c r="W22" s="4"/>
      <c r="X22" s="4"/>
      <c r="Y22" s="4"/>
      <c r="Z22" s="4"/>
      <c r="AA22" s="4"/>
    </row>
    <row r="23" spans="1:36" ht="15" thickBot="1">
      <c r="A23" s="409" t="s">
        <v>11</v>
      </c>
      <c r="B23" s="410"/>
      <c r="C23" s="59" t="s">
        <v>0</v>
      </c>
      <c r="D23" s="59" t="s">
        <v>5</v>
      </c>
      <c r="E23" s="59" t="s">
        <v>6</v>
      </c>
      <c r="F23" s="369" t="s">
        <v>7</v>
      </c>
      <c r="G23" s="4"/>
      <c r="H23" s="4"/>
      <c r="I23" s="4"/>
      <c r="J23" s="4"/>
      <c r="K23" s="4"/>
      <c r="L23" s="4"/>
      <c r="M23" s="4"/>
      <c r="N23" s="4"/>
      <c r="O23" s="4"/>
      <c r="P23" s="4"/>
      <c r="Q23" s="4"/>
      <c r="R23" s="4"/>
      <c r="S23" s="4"/>
      <c r="T23" s="4"/>
      <c r="U23" s="4"/>
      <c r="V23" s="4"/>
      <c r="W23" s="4"/>
      <c r="X23" s="4"/>
      <c r="Y23" s="4"/>
      <c r="Z23" s="4"/>
      <c r="AA23" s="4"/>
    </row>
    <row r="24" spans="1:36">
      <c r="G24" s="4"/>
      <c r="H24" s="90"/>
      <c r="I24" s="90"/>
      <c r="J24" s="90"/>
      <c r="K24" s="90"/>
      <c r="L24" s="4"/>
      <c r="M24" s="4"/>
      <c r="N24" s="4"/>
      <c r="O24" s="4"/>
      <c r="P24" s="4"/>
      <c r="Q24" s="4"/>
      <c r="R24" s="4"/>
      <c r="S24" s="4"/>
      <c r="T24" s="4"/>
      <c r="U24" s="4"/>
      <c r="V24" s="4"/>
      <c r="W24" s="4"/>
      <c r="X24" s="4"/>
      <c r="Y24" s="4"/>
      <c r="Z24" s="4"/>
      <c r="AA24" s="4"/>
    </row>
    <row r="25" spans="1:36">
      <c r="A25" s="130">
        <v>1</v>
      </c>
      <c r="B25" s="129" t="s">
        <v>85</v>
      </c>
      <c r="C25" s="74">
        <v>0.5</v>
      </c>
      <c r="D25" s="75">
        <v>3</v>
      </c>
      <c r="E25" s="75">
        <v>1</v>
      </c>
      <c r="F25" s="370">
        <f>MROUND(DL*C25,AR)</f>
        <v>50</v>
      </c>
      <c r="G25" s="76"/>
      <c r="H25" s="4"/>
      <c r="K25" s="100">
        <f>+D25*E25</f>
        <v>3</v>
      </c>
      <c r="L25" s="98">
        <f>+K25*F25</f>
        <v>150</v>
      </c>
      <c r="M25" s="76"/>
      <c r="N25" s="76"/>
      <c r="O25" s="76"/>
      <c r="P25" s="76"/>
      <c r="Q25" s="76"/>
      <c r="R25" s="76" t="str">
        <f>IF(ISNUMBER(SEARCH("bench",$B25)),IF($C25&gt;=0.5,IF($C25&lt;0.6,$D25*$E25," ")," ")," ")</f>
        <v xml:space="preserve"> </v>
      </c>
      <c r="S25" s="76" t="str">
        <f>IF(ISNUMBER(SEARCH("bench",$B25)),IF($C25&gt;=0.6,IF($C25&lt;0.7,$D25*$E25," ")," ")," ")</f>
        <v xml:space="preserve"> </v>
      </c>
      <c r="T25" s="76" t="str">
        <f>IF(ISNUMBER(SEARCH("bench",$B25)),IF($C25&gt;=0.7,IF($C25&lt;0.8,$D25*$E25," ")," ")," ")</f>
        <v xml:space="preserve"> </v>
      </c>
      <c r="U25" s="76" t="str">
        <f>IF(ISNUMBER(SEARCH("bench",$B25)),IF($C25&gt;=0.8,IF($C25&lt;0.9,$D25*$E25," ")," ")," ")</f>
        <v xml:space="preserve"> </v>
      </c>
      <c r="V25" s="76" t="str">
        <f>IF(ISNUMBER(SEARCH("bench",$B25)),IF($C25&gt;=0.9,$D25*$E25," ")," ")</f>
        <v xml:space="preserve"> </v>
      </c>
      <c r="W25" s="103">
        <f t="shared" ref="W25:W28" si="13">IF(ISNUMBER(SEARCH("deadlift",$B25)),IF($C25&gt;=0.5,IF($C25&lt;0.6,$D25*$E25," ")," ")," ")</f>
        <v>3</v>
      </c>
      <c r="X25" s="103" t="str">
        <f t="shared" ref="X25:X28" si="14">IF(ISNUMBER(SEARCH("deadlift",$B25)),IF($C25&gt;=0.6,IF($C25&lt;0.7,$D25*$E25," ")," ")," ")</f>
        <v xml:space="preserve"> </v>
      </c>
      <c r="Y25" s="103" t="str">
        <f t="shared" ref="Y25:Y28" si="15">IF(ISNUMBER(SEARCH("deadlift",$B25)),IF($C25&gt;=0.7,IF($C25&lt;0.8,$D25*$E25," ")," ")," ")</f>
        <v xml:space="preserve"> </v>
      </c>
      <c r="Z25" s="103" t="str">
        <f t="shared" ref="Z25:Z28" si="16">IF(ISNUMBER(SEARCH("deadlift",$B25)),IF($C25&gt;=0.8,IF($C25&lt;0.9,$D25*$E25," ")," ")," ")</f>
        <v xml:space="preserve"> </v>
      </c>
      <c r="AA25" s="103" t="str">
        <f t="shared" ref="AA25:AA28" si="17">IF(ISNUMBER(SEARCH("deadlift",$B25)),IF($C25&gt;=0.9,$D25*$E25," ")," ")</f>
        <v xml:space="preserve"> </v>
      </c>
      <c r="AB25" s="77"/>
      <c r="AC25" s="70"/>
      <c r="AD25" s="78"/>
      <c r="AE25" s="78"/>
      <c r="AF25" s="78"/>
      <c r="AG25" s="78"/>
      <c r="AH25" s="78"/>
      <c r="AI25" s="78"/>
      <c r="AJ25" s="79"/>
    </row>
    <row r="26" spans="1:36">
      <c r="A26" s="80"/>
      <c r="B26" s="81" t="str">
        <f>+B25</f>
        <v>Deadlift to Knees</v>
      </c>
      <c r="C26" s="74">
        <v>0.6</v>
      </c>
      <c r="D26" s="75">
        <v>3</v>
      </c>
      <c r="E26" s="75">
        <v>1</v>
      </c>
      <c r="F26" s="370">
        <f>MROUND(DL*C26,AR)</f>
        <v>60</v>
      </c>
      <c r="G26" s="4"/>
      <c r="H26" s="4"/>
      <c r="K26" s="98">
        <f>+D26*E26</f>
        <v>3</v>
      </c>
      <c r="L26" s="98">
        <f>+K26*F26</f>
        <v>180</v>
      </c>
      <c r="M26" s="4"/>
      <c r="N26" s="4"/>
      <c r="O26" s="4"/>
      <c r="P26" s="4"/>
      <c r="Q26" s="4"/>
      <c r="R26" s="4" t="str">
        <f>IF(ISNUMBER(SEARCH("bench",$B26)),IF($C26&gt;=0.5,IF($C26&lt;0.6,$D26*$E26," ")," ")," ")</f>
        <v xml:space="preserve"> </v>
      </c>
      <c r="S26" s="4" t="str">
        <f>IF(ISNUMBER(SEARCH("bench",$B26)),IF($C26&gt;=0.6,IF($C26&lt;0.7,$D26*$E26," ")," ")," ")</f>
        <v xml:space="preserve"> </v>
      </c>
      <c r="T26" s="4" t="str">
        <f>IF(ISNUMBER(SEARCH("bench",$B26)),IF($C26&gt;=0.7,IF($C26&lt;0.8,$D26*$E26," ")," ")," ")</f>
        <v xml:space="preserve"> </v>
      </c>
      <c r="U26" s="4" t="str">
        <f>IF(ISNUMBER(SEARCH("bench",$B26)),IF($C26&gt;=0.8,IF($C26&lt;0.9,$D26*$E26," ")," ")," ")</f>
        <v xml:space="preserve"> </v>
      </c>
      <c r="V26" s="4" t="str">
        <f>IF(ISNUMBER(SEARCH("bench",$B26)),IF($C26&gt;=0.9,$D26*$E26," ")," ")</f>
        <v xml:space="preserve"> </v>
      </c>
      <c r="W26" s="103" t="str">
        <f t="shared" si="13"/>
        <v xml:space="preserve"> </v>
      </c>
      <c r="X26" s="103">
        <f t="shared" si="14"/>
        <v>3</v>
      </c>
      <c r="Y26" s="103" t="str">
        <f t="shared" si="15"/>
        <v xml:space="preserve"> </v>
      </c>
      <c r="Z26" s="103" t="str">
        <f t="shared" si="16"/>
        <v xml:space="preserve"> </v>
      </c>
      <c r="AA26" s="103" t="str">
        <f t="shared" si="17"/>
        <v xml:space="preserve"> </v>
      </c>
      <c r="AB26" s="5"/>
      <c r="AC26" s="82"/>
      <c r="AD26" s="8"/>
      <c r="AE26" s="8"/>
      <c r="AF26" s="8"/>
      <c r="AG26" s="8"/>
      <c r="AH26" s="8"/>
      <c r="AI26" s="8"/>
      <c r="AJ26" s="16"/>
    </row>
    <row r="27" spans="1:36">
      <c r="A27" s="80"/>
      <c r="B27" s="81" t="str">
        <f t="shared" ref="B27:B28" si="18">+B26</f>
        <v>Deadlift to Knees</v>
      </c>
      <c r="C27" s="74">
        <v>0.7</v>
      </c>
      <c r="D27" s="75">
        <v>3</v>
      </c>
      <c r="E27" s="75">
        <v>1</v>
      </c>
      <c r="F27" s="370">
        <f>MROUND(DL*C27,AR)</f>
        <v>70</v>
      </c>
      <c r="G27" s="4"/>
      <c r="H27" s="4"/>
      <c r="K27" s="98">
        <f>+D27*E27</f>
        <v>3</v>
      </c>
      <c r="L27" s="98">
        <f>+K27*F27</f>
        <v>210</v>
      </c>
      <c r="M27" s="4"/>
      <c r="N27" s="4"/>
      <c r="O27" s="4"/>
      <c r="P27" s="4"/>
      <c r="Q27" s="4"/>
      <c r="R27" s="4" t="str">
        <f>IF(ISNUMBER(SEARCH("bench",$B27)),IF($C27&gt;=0.5,IF($C27&lt;0.6,$D27*$E27," ")," ")," ")</f>
        <v xml:space="preserve"> </v>
      </c>
      <c r="S27" s="4" t="str">
        <f>IF(ISNUMBER(SEARCH("bench",$B27)),IF($C27&gt;=0.6,IF($C27&lt;0.7,$D27*$E27," ")," ")," ")</f>
        <v xml:space="preserve"> </v>
      </c>
      <c r="T27" s="4" t="str">
        <f>IF(ISNUMBER(SEARCH("bench",$B27)),IF($C27&gt;=0.7,IF($C27&lt;0.8,$D27*$E27," ")," ")," ")</f>
        <v xml:space="preserve"> </v>
      </c>
      <c r="U27" s="4" t="str">
        <f>IF(ISNUMBER(SEARCH("bench",$B27)),IF($C27&gt;=0.8,IF($C27&lt;0.9,$D27*$E27," ")," ")," ")</f>
        <v xml:space="preserve"> </v>
      </c>
      <c r="V27" s="4" t="str">
        <f>IF(ISNUMBER(SEARCH("bench",$B27)),IF($C27&gt;=0.9,$D27*$E27," ")," ")</f>
        <v xml:space="preserve"> </v>
      </c>
      <c r="W27" s="103" t="str">
        <f t="shared" si="13"/>
        <v xml:space="preserve"> </v>
      </c>
      <c r="X27" s="103" t="str">
        <f t="shared" si="14"/>
        <v xml:space="preserve"> </v>
      </c>
      <c r="Y27" s="103">
        <f t="shared" si="15"/>
        <v>3</v>
      </c>
      <c r="Z27" s="103" t="str">
        <f t="shared" si="16"/>
        <v xml:space="preserve"> </v>
      </c>
      <c r="AA27" s="103" t="str">
        <f t="shared" si="17"/>
        <v xml:space="preserve"> </v>
      </c>
      <c r="AB27" s="5"/>
      <c r="AC27" s="70"/>
      <c r="AD27" s="8"/>
      <c r="AE27" s="8"/>
      <c r="AF27" s="8"/>
      <c r="AG27" s="8"/>
      <c r="AH27" s="8"/>
      <c r="AI27" s="8"/>
      <c r="AJ27" s="16"/>
    </row>
    <row r="28" spans="1:36">
      <c r="A28" s="80"/>
      <c r="B28" s="81" t="str">
        <f t="shared" si="18"/>
        <v>Deadlift to Knees</v>
      </c>
      <c r="C28" s="74">
        <v>0.75</v>
      </c>
      <c r="D28" s="75">
        <v>3</v>
      </c>
      <c r="E28" s="75">
        <v>4</v>
      </c>
      <c r="F28" s="370">
        <f>MROUND(DL*C28,AR)</f>
        <v>75</v>
      </c>
      <c r="G28" s="4"/>
      <c r="H28" s="4"/>
      <c r="K28" s="98">
        <f>+D28*E28</f>
        <v>12</v>
      </c>
      <c r="L28" s="98">
        <f>+K28*F28</f>
        <v>900</v>
      </c>
      <c r="M28" s="4"/>
      <c r="N28" s="4"/>
      <c r="O28" s="4"/>
      <c r="P28" s="4"/>
      <c r="Q28" s="4"/>
      <c r="R28" s="4" t="str">
        <f>IF(ISNUMBER(SEARCH("bench",$B28)),IF($C28&gt;=0.5,IF($C28&lt;0.6,$D28*$E28," ")," ")," ")</f>
        <v xml:space="preserve"> </v>
      </c>
      <c r="S28" s="4" t="str">
        <f>IF(ISNUMBER(SEARCH("bench",$B28)),IF($C28&gt;=0.6,IF($C28&lt;0.7,$D28*$E28," ")," ")," ")</f>
        <v xml:space="preserve"> </v>
      </c>
      <c r="T28" s="4" t="str">
        <f>IF(ISNUMBER(SEARCH("bench",$B28)),IF($C28&gt;=0.7,IF($C28&lt;0.8,$D28*$E28," ")," ")," ")</f>
        <v xml:space="preserve"> </v>
      </c>
      <c r="U28" s="4" t="str">
        <f>IF(ISNUMBER(SEARCH("bench",$B28)),IF($C28&gt;=0.8,IF($C28&lt;0.9,$D28*$E28," ")," ")," ")</f>
        <v xml:space="preserve"> </v>
      </c>
      <c r="V28" s="4" t="str">
        <f>IF(ISNUMBER(SEARCH("bench",$B28)),IF($C28&gt;=0.9,$D28*$E28," ")," ")</f>
        <v xml:space="preserve"> </v>
      </c>
      <c r="W28" s="103" t="str">
        <f t="shared" si="13"/>
        <v xml:space="preserve"> </v>
      </c>
      <c r="X28" s="103" t="str">
        <f t="shared" si="14"/>
        <v xml:space="preserve"> </v>
      </c>
      <c r="Y28" s="103">
        <f t="shared" si="15"/>
        <v>12</v>
      </c>
      <c r="Z28" s="103" t="str">
        <f t="shared" si="16"/>
        <v xml:space="preserve"> </v>
      </c>
      <c r="AA28" s="103" t="str">
        <f t="shared" si="17"/>
        <v xml:space="preserve"> </v>
      </c>
      <c r="AB28" s="5"/>
      <c r="AC28" s="70"/>
      <c r="AD28" s="70"/>
      <c r="AE28" s="70"/>
      <c r="AF28" s="70"/>
      <c r="AG28" s="8"/>
      <c r="AH28" s="8"/>
      <c r="AI28" s="8"/>
      <c r="AJ28" s="16"/>
    </row>
    <row r="29" spans="1:36">
      <c r="A29" s="31"/>
      <c r="B29" s="8"/>
      <c r="C29" s="8"/>
      <c r="D29" s="8"/>
      <c r="E29" s="8"/>
      <c r="F29" s="366"/>
      <c r="G29" s="4"/>
      <c r="H29" s="4"/>
      <c r="I29" s="4"/>
      <c r="J29" s="4"/>
      <c r="K29" s="99"/>
      <c r="L29" s="99"/>
      <c r="M29" s="4"/>
      <c r="N29" s="4"/>
      <c r="O29" s="4"/>
      <c r="P29" s="4"/>
      <c r="Q29" s="4"/>
      <c r="R29" s="4"/>
      <c r="S29" s="4"/>
      <c r="T29" s="4"/>
      <c r="U29" s="4"/>
      <c r="V29" s="4"/>
      <c r="W29" s="4"/>
      <c r="X29" s="4"/>
      <c r="Y29" s="4"/>
      <c r="Z29" s="4"/>
      <c r="AA29" s="4"/>
      <c r="AB29" s="8"/>
      <c r="AC29" s="8"/>
      <c r="AD29" s="8"/>
      <c r="AE29" s="8"/>
      <c r="AF29" s="8"/>
      <c r="AG29" s="8"/>
      <c r="AH29" s="8"/>
      <c r="AI29" s="8"/>
      <c r="AJ29" s="16"/>
    </row>
    <row r="30" spans="1:36">
      <c r="A30" s="83">
        <v>2</v>
      </c>
      <c r="B30" s="84" t="s">
        <v>37</v>
      </c>
      <c r="C30" s="85"/>
      <c r="D30" s="86">
        <v>4</v>
      </c>
      <c r="E30" s="87">
        <v>6</v>
      </c>
      <c r="F30" s="86"/>
      <c r="G30" s="4"/>
      <c r="H30" s="4"/>
      <c r="I30" s="4"/>
      <c r="J30" s="4"/>
      <c r="K30" s="99"/>
      <c r="L30" s="99"/>
      <c r="M30" s="4"/>
      <c r="N30" s="4"/>
      <c r="O30" s="4"/>
      <c r="P30" s="4"/>
      <c r="Q30" s="4"/>
      <c r="R30" s="4"/>
      <c r="S30" s="4"/>
      <c r="T30" s="4"/>
      <c r="U30" s="4"/>
      <c r="V30" s="4"/>
      <c r="W30" s="4"/>
      <c r="X30" s="4"/>
      <c r="Y30" s="4"/>
      <c r="Z30" s="4"/>
      <c r="AA30" s="4"/>
      <c r="AB30" s="8"/>
      <c r="AC30" s="84"/>
      <c r="AD30" s="84"/>
      <c r="AE30" s="84"/>
      <c r="AF30" s="84"/>
      <c r="AG30" s="84"/>
      <c r="AH30" s="84"/>
      <c r="AI30" s="8"/>
      <c r="AJ30" s="16"/>
    </row>
    <row r="31" spans="1:36">
      <c r="A31" s="83">
        <v>3</v>
      </c>
      <c r="B31" s="84" t="s">
        <v>9</v>
      </c>
      <c r="C31" s="85"/>
      <c r="D31" s="86">
        <v>5</v>
      </c>
      <c r="E31" s="87">
        <v>5</v>
      </c>
      <c r="F31" s="86"/>
      <c r="G31" s="4"/>
      <c r="H31" s="4"/>
      <c r="I31" s="4"/>
      <c r="J31" s="4"/>
      <c r="K31" s="99"/>
      <c r="L31" s="99"/>
      <c r="M31" s="4"/>
      <c r="N31" s="4"/>
      <c r="O31" s="4"/>
      <c r="P31" s="4"/>
      <c r="Q31" s="4"/>
      <c r="R31" s="4"/>
      <c r="S31" s="4"/>
      <c r="T31" s="4"/>
      <c r="U31" s="4"/>
      <c r="V31" s="4"/>
      <c r="W31" s="4"/>
      <c r="X31" s="4"/>
      <c r="Y31" s="4"/>
      <c r="Z31" s="4"/>
      <c r="AA31" s="4"/>
      <c r="AB31" s="8"/>
      <c r="AC31" s="84"/>
      <c r="AD31" s="84"/>
      <c r="AE31" s="84"/>
      <c r="AF31" s="84"/>
      <c r="AG31" s="84"/>
      <c r="AH31" s="8"/>
      <c r="AI31" s="8"/>
      <c r="AJ31" s="16"/>
    </row>
    <row r="32" spans="1:36">
      <c r="G32" s="4"/>
      <c r="H32" s="4"/>
      <c r="I32" s="4"/>
      <c r="J32" s="4"/>
      <c r="K32" s="99"/>
      <c r="L32" s="99"/>
      <c r="M32" s="4"/>
      <c r="N32" s="4"/>
      <c r="O32" s="4"/>
      <c r="P32" s="4"/>
      <c r="Q32" s="4"/>
      <c r="R32" s="4"/>
      <c r="S32" s="4"/>
      <c r="T32" s="4"/>
      <c r="U32" s="4"/>
      <c r="V32" s="4"/>
      <c r="W32" s="4"/>
      <c r="X32" s="4"/>
      <c r="Y32" s="4"/>
      <c r="Z32" s="4"/>
      <c r="AA32" s="4"/>
      <c r="AB32" s="8"/>
      <c r="AC32" s="8"/>
      <c r="AD32" s="8"/>
      <c r="AE32" s="8"/>
      <c r="AF32" s="8"/>
      <c r="AG32" s="8"/>
      <c r="AH32" s="8"/>
      <c r="AI32" s="8"/>
      <c r="AJ32" s="16"/>
    </row>
    <row r="33" spans="1:36">
      <c r="A33" s="130">
        <v>4</v>
      </c>
      <c r="B33" s="129" t="s">
        <v>69</v>
      </c>
      <c r="C33" s="74">
        <v>0.55000000000000004</v>
      </c>
      <c r="D33" s="75">
        <v>4</v>
      </c>
      <c r="E33" s="75">
        <v>1</v>
      </c>
      <c r="F33" s="370">
        <f>MROUND(DL*C33,AR)</f>
        <v>55</v>
      </c>
      <c r="G33" s="4"/>
      <c r="H33" s="4"/>
      <c r="K33" s="98">
        <f>+D33*E33</f>
        <v>4</v>
      </c>
      <c r="L33" s="98">
        <f>+K33*F33</f>
        <v>220</v>
      </c>
      <c r="M33" s="4"/>
      <c r="N33" s="4"/>
      <c r="O33" s="4"/>
      <c r="P33" s="4"/>
      <c r="Q33" s="4"/>
      <c r="R33" s="4" t="str">
        <f>IF(ISNUMBER(SEARCH("bench",$B33)),IF($C33&gt;=0.5,IF($C33&lt;0.6,$D33*$E33," ")," ")," ")</f>
        <v xml:space="preserve"> </v>
      </c>
      <c r="S33" s="4" t="str">
        <f>IF(ISNUMBER(SEARCH("bench",$B33)),IF($C33&gt;=0.6,IF($C33&lt;0.7,$D33*$E33," ")," ")," ")</f>
        <v xml:space="preserve"> </v>
      </c>
      <c r="T33" s="4" t="str">
        <f>IF(ISNUMBER(SEARCH("bench",$B33)),IF($C33&gt;=0.7,IF($C33&lt;0.8,$D33*$E33," ")," ")," ")</f>
        <v xml:space="preserve"> </v>
      </c>
      <c r="U33" s="4" t="str">
        <f>IF(ISNUMBER(SEARCH("bench",$B33)),IF($C33&gt;=0.8,IF($C33&lt;0.9,$D33*$E33," ")," ")," ")</f>
        <v xml:space="preserve"> </v>
      </c>
      <c r="V33" s="4" t="str">
        <f>IF(ISNUMBER(SEARCH("bench",$B33)),IF($C33&gt;=0.9,$D33*$E33," ")," ")</f>
        <v xml:space="preserve"> </v>
      </c>
      <c r="W33" s="103">
        <f t="shared" ref="W33:W36" si="19">IF(ISNUMBER(SEARCH("deadlift",$B33)),IF($C33&gt;=0.5,IF($C33&lt;0.6,$D33*$E33," ")," ")," ")</f>
        <v>4</v>
      </c>
      <c r="X33" s="103" t="str">
        <f t="shared" ref="X33:X36" si="20">IF(ISNUMBER(SEARCH("deadlift",$B33)),IF($C33&gt;=0.6,IF($C33&lt;0.7,$D33*$E33," ")," ")," ")</f>
        <v xml:space="preserve"> </v>
      </c>
      <c r="Y33" s="103" t="str">
        <f t="shared" ref="Y33:Y36" si="21">IF(ISNUMBER(SEARCH("deadlift",$B33)),IF($C33&gt;=0.7,IF($C33&lt;0.8,$D33*$E33," ")," ")," ")</f>
        <v xml:space="preserve"> </v>
      </c>
      <c r="Z33" s="103" t="str">
        <f t="shared" ref="Z33:Z36" si="22">IF(ISNUMBER(SEARCH("deadlift",$B33)),IF($C33&gt;=0.8,IF($C33&lt;0.9,$D33*$E33," ")," ")," ")</f>
        <v xml:space="preserve"> </v>
      </c>
      <c r="AA33" s="103" t="str">
        <f t="shared" ref="AA33:AA36" si="23">IF(ISNUMBER(SEARCH("deadlift",$B33)),IF($C33&gt;=0.9,$D33*$E33," ")," ")</f>
        <v xml:space="preserve"> </v>
      </c>
      <c r="AB33" s="5"/>
      <c r="AC33" s="84"/>
      <c r="AD33" s="8"/>
      <c r="AE33" s="8"/>
      <c r="AF33" s="8"/>
      <c r="AG33" s="8"/>
      <c r="AH33" s="8"/>
      <c r="AI33" s="8"/>
      <c r="AJ33" s="16"/>
    </row>
    <row r="34" spans="1:36">
      <c r="A34" s="80"/>
      <c r="B34" s="81" t="str">
        <f>+B33</f>
        <v>Deadlift from pins, 5-10 cm below knee</v>
      </c>
      <c r="C34" s="74">
        <v>0.65</v>
      </c>
      <c r="D34" s="75">
        <v>4</v>
      </c>
      <c r="E34" s="75">
        <v>1</v>
      </c>
      <c r="F34" s="370">
        <f>MROUND(DL*C34,AR)</f>
        <v>65</v>
      </c>
      <c r="G34" s="4"/>
      <c r="H34" s="4"/>
      <c r="K34" s="98">
        <f>+D34*E34</f>
        <v>4</v>
      </c>
      <c r="L34" s="98">
        <f>+K34*F34</f>
        <v>260</v>
      </c>
      <c r="M34" s="4"/>
      <c r="N34" s="4"/>
      <c r="O34" s="4"/>
      <c r="P34" s="4"/>
      <c r="Q34" s="4"/>
      <c r="R34" s="4" t="str">
        <f>IF(ISNUMBER(SEARCH("bench",$B34)),IF($C34&gt;=0.5,IF($C34&lt;0.6,$D34*$E34," ")," ")," ")</f>
        <v xml:space="preserve"> </v>
      </c>
      <c r="S34" s="4" t="str">
        <f>IF(ISNUMBER(SEARCH("bench",$B34)),IF($C34&gt;=0.6,IF($C34&lt;0.7,$D34*$E34," ")," ")," ")</f>
        <v xml:space="preserve"> </v>
      </c>
      <c r="T34" s="4" t="str">
        <f>IF(ISNUMBER(SEARCH("bench",$B34)),IF($C34&gt;=0.7,IF($C34&lt;0.8,$D34*$E34," ")," ")," ")</f>
        <v xml:space="preserve"> </v>
      </c>
      <c r="U34" s="4" t="str">
        <f>IF(ISNUMBER(SEARCH("bench",$B34)),IF($C34&gt;=0.8,IF($C34&lt;0.9,$D34*$E34," ")," ")," ")</f>
        <v xml:space="preserve"> </v>
      </c>
      <c r="V34" s="4" t="str">
        <f>IF(ISNUMBER(SEARCH("bench",$B34)),IF($C34&gt;=0.9,$D34*$E34," ")," ")</f>
        <v xml:space="preserve"> </v>
      </c>
      <c r="W34" s="103" t="str">
        <f t="shared" si="19"/>
        <v xml:space="preserve"> </v>
      </c>
      <c r="X34" s="103">
        <f t="shared" si="20"/>
        <v>4</v>
      </c>
      <c r="Y34" s="103" t="str">
        <f t="shared" si="21"/>
        <v xml:space="preserve"> </v>
      </c>
      <c r="Z34" s="103" t="str">
        <f t="shared" si="22"/>
        <v xml:space="preserve"> </v>
      </c>
      <c r="AA34" s="103" t="str">
        <f t="shared" si="23"/>
        <v xml:space="preserve"> </v>
      </c>
      <c r="AB34" s="5"/>
      <c r="AC34" s="82"/>
      <c r="AD34" s="8"/>
      <c r="AE34" s="8"/>
      <c r="AF34" s="8"/>
      <c r="AG34" s="8"/>
      <c r="AH34" s="8"/>
      <c r="AI34" s="8"/>
      <c r="AJ34" s="16"/>
    </row>
    <row r="35" spans="1:36">
      <c r="A35" s="80"/>
      <c r="B35" s="81" t="str">
        <f t="shared" ref="B35:B36" si="24">+B34</f>
        <v>Deadlift from pins, 5-10 cm below knee</v>
      </c>
      <c r="C35" s="74">
        <v>0.75</v>
      </c>
      <c r="D35" s="75">
        <v>4</v>
      </c>
      <c r="E35" s="75">
        <v>1</v>
      </c>
      <c r="F35" s="370">
        <f>MROUND(DL*C35,AR)</f>
        <v>75</v>
      </c>
      <c r="G35" s="4"/>
      <c r="H35" s="4"/>
      <c r="K35" s="98">
        <f>+D35*E35</f>
        <v>4</v>
      </c>
      <c r="L35" s="98">
        <f>+K35*F35</f>
        <v>300</v>
      </c>
      <c r="M35" s="4"/>
      <c r="N35" s="4"/>
      <c r="O35" s="4"/>
      <c r="P35" s="4"/>
      <c r="Q35" s="4"/>
      <c r="R35" s="4" t="str">
        <f>IF(ISNUMBER(SEARCH("bench",$B35)),IF($C35&gt;=0.5,IF($C35&lt;0.6,$D35*$E35," ")," ")," ")</f>
        <v xml:space="preserve"> </v>
      </c>
      <c r="S35" s="4" t="str">
        <f>IF(ISNUMBER(SEARCH("bench",$B35)),IF($C35&gt;=0.6,IF($C35&lt;0.7,$D35*$E35," ")," ")," ")</f>
        <v xml:space="preserve"> </v>
      </c>
      <c r="T35" s="4" t="str">
        <f>IF(ISNUMBER(SEARCH("bench",$B35)),IF($C35&gt;=0.7,IF($C35&lt;0.8,$D35*$E35," ")," ")," ")</f>
        <v xml:space="preserve"> </v>
      </c>
      <c r="U35" s="4" t="str">
        <f>IF(ISNUMBER(SEARCH("bench",$B35)),IF($C35&gt;=0.8,IF($C35&lt;0.9,$D35*$E35," ")," ")," ")</f>
        <v xml:space="preserve"> </v>
      </c>
      <c r="V35" s="4" t="str">
        <f>IF(ISNUMBER(SEARCH("bench",$B35)),IF($C35&gt;=0.9,$D35*$E35," ")," ")</f>
        <v xml:space="preserve"> </v>
      </c>
      <c r="W35" s="103" t="str">
        <f t="shared" si="19"/>
        <v xml:space="preserve"> </v>
      </c>
      <c r="X35" s="103" t="str">
        <f t="shared" si="20"/>
        <v xml:space="preserve"> </v>
      </c>
      <c r="Y35" s="103">
        <f t="shared" si="21"/>
        <v>4</v>
      </c>
      <c r="Z35" s="103" t="str">
        <f t="shared" si="22"/>
        <v xml:space="preserve"> </v>
      </c>
      <c r="AA35" s="103" t="str">
        <f t="shared" si="23"/>
        <v xml:space="preserve"> </v>
      </c>
      <c r="AB35" s="5"/>
      <c r="AC35" s="70"/>
      <c r="AD35" s="8"/>
      <c r="AE35" s="8"/>
      <c r="AF35" s="8"/>
      <c r="AG35" s="8"/>
      <c r="AH35" s="8"/>
      <c r="AI35" s="8"/>
      <c r="AJ35" s="16"/>
    </row>
    <row r="36" spans="1:36">
      <c r="A36" s="89"/>
      <c r="B36" s="68" t="str">
        <f t="shared" si="24"/>
        <v>Deadlift from pins, 5-10 cm below knee</v>
      </c>
      <c r="C36" s="74">
        <v>0.85</v>
      </c>
      <c r="D36" s="75">
        <v>3</v>
      </c>
      <c r="E36" s="75">
        <v>4</v>
      </c>
      <c r="F36" s="370">
        <f>MROUND(DL*C36,AR)</f>
        <v>85</v>
      </c>
      <c r="G36" s="4"/>
      <c r="H36" s="4"/>
      <c r="K36" s="98">
        <f>+D36*E36</f>
        <v>12</v>
      </c>
      <c r="L36" s="98">
        <f>+K36*F36</f>
        <v>1020</v>
      </c>
      <c r="M36" s="4"/>
      <c r="N36" s="4"/>
      <c r="O36" s="4"/>
      <c r="P36" s="4"/>
      <c r="Q36" s="4"/>
      <c r="R36" s="4" t="str">
        <f>IF(ISNUMBER(SEARCH("bench",$B36)),IF($C36&gt;=0.5,IF($C36&lt;0.6,$D36*$E36," ")," ")," ")</f>
        <v xml:space="preserve"> </v>
      </c>
      <c r="S36" s="4" t="str">
        <f>IF(ISNUMBER(SEARCH("bench",$B36)),IF($C36&gt;=0.6,IF($C36&lt;0.7,$D36*$E36," ")," ")," ")</f>
        <v xml:space="preserve"> </v>
      </c>
      <c r="T36" s="4" t="str">
        <f>IF(ISNUMBER(SEARCH("bench",$B36)),IF($C36&gt;=0.7,IF($C36&lt;0.8,$D36*$E36," ")," ")," ")</f>
        <v xml:space="preserve"> </v>
      </c>
      <c r="U36" s="4" t="str">
        <f>IF(ISNUMBER(SEARCH("bench",$B36)),IF($C36&gt;=0.8,IF($C36&lt;0.9,$D36*$E36," ")," ")," ")</f>
        <v xml:space="preserve"> </v>
      </c>
      <c r="V36" s="4" t="str">
        <f>IF(ISNUMBER(SEARCH("bench",$B36)),IF($C36&gt;=0.9,$D36*$E36," ")," ")</f>
        <v xml:space="preserve"> </v>
      </c>
      <c r="W36" s="103" t="str">
        <f t="shared" si="19"/>
        <v xml:space="preserve"> </v>
      </c>
      <c r="X36" s="103" t="str">
        <f t="shared" si="20"/>
        <v xml:space="preserve"> </v>
      </c>
      <c r="Y36" s="103" t="str">
        <f t="shared" si="21"/>
        <v xml:space="preserve"> </v>
      </c>
      <c r="Z36" s="103">
        <f t="shared" si="22"/>
        <v>12</v>
      </c>
      <c r="AA36" s="103" t="str">
        <f t="shared" si="23"/>
        <v xml:space="preserve"> </v>
      </c>
      <c r="AB36" s="5"/>
      <c r="AC36" s="6"/>
      <c r="AD36" s="6"/>
      <c r="AE36" s="6"/>
      <c r="AF36" s="6"/>
      <c r="AG36" s="8"/>
      <c r="AH36" s="8"/>
      <c r="AI36" s="8"/>
      <c r="AJ36" s="16"/>
    </row>
    <row r="37" spans="1:36">
      <c r="A37" s="31"/>
      <c r="B37" s="8"/>
      <c r="C37" s="8"/>
      <c r="D37" s="8"/>
      <c r="E37" s="8"/>
      <c r="F37" s="366"/>
      <c r="G37" s="4"/>
      <c r="H37" s="4"/>
      <c r="I37" s="4"/>
      <c r="J37" s="4"/>
      <c r="K37" s="4"/>
      <c r="L37" s="4"/>
      <c r="M37" s="4"/>
      <c r="N37" s="4"/>
      <c r="O37" s="4"/>
      <c r="P37" s="4"/>
      <c r="Q37" s="4"/>
      <c r="R37" s="4"/>
      <c r="S37" s="4"/>
      <c r="T37" s="4"/>
      <c r="U37" s="4"/>
      <c r="V37" s="4"/>
      <c r="W37" s="4"/>
      <c r="X37" s="4"/>
      <c r="Y37" s="4"/>
      <c r="Z37" s="4"/>
      <c r="AA37" s="4"/>
      <c r="AB37" s="8"/>
      <c r="AC37" s="8"/>
      <c r="AD37" s="8"/>
      <c r="AE37" s="8"/>
      <c r="AF37" s="8"/>
      <c r="AG37" s="8"/>
      <c r="AH37" s="8"/>
      <c r="AI37" s="8"/>
      <c r="AJ37" s="16"/>
    </row>
    <row r="38" spans="1:36">
      <c r="A38" s="69">
        <v>5</v>
      </c>
      <c r="B38" s="70" t="s">
        <v>52</v>
      </c>
      <c r="C38" s="71"/>
      <c r="D38" s="72">
        <v>8</v>
      </c>
      <c r="E38" s="73">
        <v>4</v>
      </c>
      <c r="F38" s="72"/>
      <c r="G38" s="4"/>
      <c r="H38" s="4"/>
      <c r="I38" s="4"/>
      <c r="J38" s="4"/>
      <c r="K38" s="4"/>
      <c r="L38" s="4"/>
      <c r="M38" s="4"/>
      <c r="N38" s="4"/>
      <c r="O38" s="4"/>
      <c r="P38" s="4"/>
      <c r="Q38" s="4"/>
      <c r="R38" s="4"/>
      <c r="S38" s="4"/>
      <c r="T38" s="4"/>
      <c r="U38" s="4"/>
      <c r="V38" s="4"/>
      <c r="W38" s="4"/>
      <c r="X38" s="4"/>
      <c r="Y38" s="4"/>
      <c r="Z38" s="4"/>
      <c r="AA38" s="4"/>
      <c r="AB38" s="8"/>
      <c r="AC38" s="70"/>
      <c r="AD38" s="70"/>
      <c r="AE38" s="70"/>
      <c r="AF38" s="70"/>
      <c r="AG38" s="8"/>
      <c r="AH38" s="8"/>
      <c r="AI38" s="8"/>
      <c r="AJ38" s="16"/>
    </row>
    <row r="39" spans="1:36">
      <c r="A39" s="69">
        <v>6</v>
      </c>
      <c r="B39" s="70" t="s">
        <v>4</v>
      </c>
      <c r="C39" s="71"/>
      <c r="D39" s="72">
        <v>10</v>
      </c>
      <c r="E39" s="73">
        <v>3</v>
      </c>
      <c r="F39" s="72"/>
      <c r="G39" s="90"/>
      <c r="H39" s="90"/>
      <c r="I39" s="90"/>
      <c r="J39" s="90"/>
      <c r="K39" s="90"/>
      <c r="L39" s="90"/>
      <c r="M39" s="90"/>
      <c r="N39" s="90"/>
      <c r="O39" s="90"/>
      <c r="P39" s="90"/>
      <c r="Q39" s="90"/>
      <c r="R39" s="90"/>
      <c r="S39" s="90"/>
      <c r="T39" s="90"/>
      <c r="U39" s="90"/>
      <c r="V39" s="90"/>
      <c r="W39" s="90"/>
      <c r="X39" s="90"/>
      <c r="Y39" s="90"/>
      <c r="Z39" s="90"/>
      <c r="AA39" s="90"/>
      <c r="AB39" s="27"/>
      <c r="AC39" s="70"/>
      <c r="AD39" s="70"/>
      <c r="AE39" s="70"/>
      <c r="AF39" s="27"/>
      <c r="AG39" s="27"/>
      <c r="AH39" s="27"/>
      <c r="AI39" s="27"/>
      <c r="AJ39" s="19"/>
    </row>
    <row r="40" spans="1:36" ht="15" thickBot="1">
      <c r="G40" s="4"/>
      <c r="H40" s="4"/>
      <c r="I40" s="4"/>
      <c r="J40" s="4"/>
      <c r="K40" s="4"/>
      <c r="L40" s="4"/>
      <c r="M40" s="4"/>
      <c r="N40" s="4"/>
      <c r="O40" s="4"/>
      <c r="P40" s="4"/>
      <c r="Q40" s="4"/>
      <c r="R40" s="4"/>
      <c r="S40" s="4"/>
      <c r="T40" s="4"/>
      <c r="U40" s="4"/>
      <c r="V40" s="4"/>
      <c r="W40" s="4"/>
      <c r="X40" s="4"/>
      <c r="Y40" s="4"/>
      <c r="Z40" s="4"/>
      <c r="AA40" s="4"/>
    </row>
    <row r="41" spans="1:36" ht="15" thickBot="1">
      <c r="A41" s="409" t="s">
        <v>22</v>
      </c>
      <c r="B41" s="410"/>
      <c r="C41" s="59" t="s">
        <v>0</v>
      </c>
      <c r="D41" s="59" t="s">
        <v>5</v>
      </c>
      <c r="E41" s="59" t="s">
        <v>6</v>
      </c>
      <c r="F41" s="369" t="s">
        <v>7</v>
      </c>
      <c r="G41" s="4"/>
      <c r="H41" s="4"/>
      <c r="I41" s="4"/>
      <c r="J41" s="4"/>
      <c r="K41" s="4"/>
      <c r="L41" s="4"/>
      <c r="M41" s="4"/>
      <c r="N41" s="4"/>
      <c r="O41" s="4"/>
      <c r="P41" s="4"/>
      <c r="Q41" s="4"/>
      <c r="R41" s="4"/>
      <c r="S41" s="4"/>
      <c r="T41" s="4"/>
      <c r="U41" s="4"/>
      <c r="V41" s="4"/>
      <c r="W41" s="4"/>
      <c r="X41" s="4"/>
      <c r="Y41" s="4"/>
      <c r="Z41" s="4"/>
      <c r="AA41" s="4"/>
    </row>
    <row r="42" spans="1:36">
      <c r="G42" s="4"/>
      <c r="H42" s="4"/>
      <c r="I42" s="4"/>
      <c r="J42" s="4"/>
      <c r="K42" s="4"/>
      <c r="L42" s="4"/>
      <c r="M42" s="4"/>
      <c r="N42" s="4"/>
      <c r="O42" s="4"/>
      <c r="P42" s="4"/>
      <c r="Q42" s="4"/>
      <c r="R42" s="4"/>
      <c r="S42" s="4"/>
      <c r="T42" s="4"/>
      <c r="U42" s="4"/>
      <c r="V42" s="4"/>
      <c r="W42" s="4"/>
      <c r="X42" s="4"/>
      <c r="Y42" s="4"/>
      <c r="Z42" s="4"/>
      <c r="AA42" s="4"/>
    </row>
    <row r="43" spans="1:36">
      <c r="A43" s="21">
        <v>1</v>
      </c>
      <c r="B43" s="9" t="s">
        <v>8</v>
      </c>
      <c r="C43" s="10">
        <v>0.5</v>
      </c>
      <c r="D43" s="11">
        <v>5</v>
      </c>
      <c r="E43" s="12">
        <v>1</v>
      </c>
      <c r="F43" s="11">
        <f t="shared" ref="F43:F51" si="25">MROUND(BP*C43,AR)</f>
        <v>50</v>
      </c>
      <c r="G43" s="4"/>
      <c r="H43" s="4"/>
      <c r="I43" s="58">
        <f t="shared" ref="I43:I51" si="26">+D43*E43</f>
        <v>5</v>
      </c>
      <c r="J43" s="58">
        <f t="shared" ref="J43:J51" si="27">+I43*F43</f>
        <v>250</v>
      </c>
      <c r="K43" s="4"/>
      <c r="L43" s="4"/>
      <c r="M43" s="4"/>
      <c r="N43" s="4"/>
      <c r="O43" s="4"/>
      <c r="P43" s="4"/>
      <c r="Q43" s="4"/>
      <c r="R43" s="58">
        <f t="shared" ref="R43:R51" si="28">IF(ISNUMBER(SEARCH("bench",$B43)),IF($C43&gt;=0.5,IF($C43&lt;0.6,$D43*$E43," ")," ")," ")</f>
        <v>5</v>
      </c>
      <c r="S43" s="58" t="str">
        <f t="shared" ref="S43:S51" si="29">IF(ISNUMBER(SEARCH("bench",$B43)),IF($C43&gt;=0.6,IF($C43&lt;0.7,$D43*$E43," ")," ")," ")</f>
        <v xml:space="preserve"> </v>
      </c>
      <c r="T43" s="58" t="str">
        <f t="shared" ref="T43:T51" si="30">IF(ISNUMBER(SEARCH("bench",$B43)),IF($C43&gt;=0.7,IF($C43&lt;0.8,$D43*$E43," ")," ")," ")</f>
        <v xml:space="preserve"> </v>
      </c>
      <c r="U43" s="58" t="str">
        <f t="shared" ref="U43:U51" si="31">IF(ISNUMBER(SEARCH("bench",$B43)),IF($C43&gt;=0.8,IF($C43&lt;0.9,$D43*$E43," ")," ")," ")</f>
        <v xml:space="preserve"> </v>
      </c>
      <c r="V43" s="58" t="str">
        <f t="shared" ref="V43:V51" si="32">IF(ISNUMBER(SEARCH("bench",$B43)),IF($C43&gt;=0.9,$D43*$E43," ")," ")</f>
        <v xml:space="preserve"> </v>
      </c>
      <c r="W43" s="4"/>
      <c r="X43" s="4"/>
      <c r="Y43" s="4"/>
      <c r="Z43" s="4"/>
      <c r="AA43" s="4"/>
      <c r="AB43" s="17"/>
      <c r="AC43" s="6"/>
      <c r="AD43" s="18"/>
      <c r="AE43" s="18"/>
      <c r="AF43" s="18"/>
      <c r="AG43" s="18"/>
      <c r="AH43" s="18"/>
      <c r="AI43" s="18"/>
      <c r="AJ43" s="14"/>
    </row>
    <row r="44" spans="1:36">
      <c r="A44" s="15"/>
      <c r="B44" s="20" t="str">
        <f>+B43</f>
        <v>BenchPress</v>
      </c>
      <c r="C44" s="10">
        <v>0.6</v>
      </c>
      <c r="D44" s="11">
        <v>5</v>
      </c>
      <c r="E44" s="12">
        <v>1</v>
      </c>
      <c r="F44" s="11">
        <f t="shared" si="25"/>
        <v>60</v>
      </c>
      <c r="G44" s="4"/>
      <c r="H44" s="4"/>
      <c r="I44" s="58">
        <f t="shared" si="26"/>
        <v>5</v>
      </c>
      <c r="J44" s="58">
        <f t="shared" si="27"/>
        <v>300</v>
      </c>
      <c r="K44" s="4"/>
      <c r="L44" s="4"/>
      <c r="M44" s="4"/>
      <c r="N44" s="4"/>
      <c r="O44" s="4"/>
      <c r="P44" s="4"/>
      <c r="Q44" s="4"/>
      <c r="R44" s="58" t="str">
        <f t="shared" si="28"/>
        <v xml:space="preserve"> </v>
      </c>
      <c r="S44" s="58">
        <f t="shared" si="29"/>
        <v>5</v>
      </c>
      <c r="T44" s="58" t="str">
        <f t="shared" si="30"/>
        <v xml:space="preserve"> </v>
      </c>
      <c r="U44" s="58" t="str">
        <f t="shared" si="31"/>
        <v xml:space="preserve"> </v>
      </c>
      <c r="V44" s="58" t="str">
        <f t="shared" si="32"/>
        <v xml:space="preserve"> </v>
      </c>
      <c r="W44" s="4"/>
      <c r="X44" s="4"/>
      <c r="Y44" s="4"/>
      <c r="Z44" s="4"/>
      <c r="AA44" s="4"/>
      <c r="AB44" s="5"/>
      <c r="AC44" s="7"/>
      <c r="AD44" s="8"/>
      <c r="AE44" s="8"/>
      <c r="AF44" s="8"/>
      <c r="AG44" s="8"/>
      <c r="AH44" s="8"/>
      <c r="AI44" s="8"/>
      <c r="AJ44" s="16"/>
    </row>
    <row r="45" spans="1:36">
      <c r="A45" s="21"/>
      <c r="B45" s="20" t="str">
        <f t="shared" ref="B45:B51" si="33">+B44</f>
        <v>BenchPress</v>
      </c>
      <c r="C45" s="10">
        <v>0.7</v>
      </c>
      <c r="D45" s="11">
        <v>4</v>
      </c>
      <c r="E45" s="12">
        <v>1</v>
      </c>
      <c r="F45" s="11">
        <f t="shared" si="25"/>
        <v>70</v>
      </c>
      <c r="G45" s="4"/>
      <c r="H45" s="4"/>
      <c r="I45" s="58">
        <f t="shared" si="26"/>
        <v>4</v>
      </c>
      <c r="J45" s="58">
        <f t="shared" si="27"/>
        <v>280</v>
      </c>
      <c r="K45" s="4"/>
      <c r="L45" s="4"/>
      <c r="M45" s="4"/>
      <c r="N45" s="4"/>
      <c r="O45" s="4"/>
      <c r="P45" s="4"/>
      <c r="Q45" s="4"/>
      <c r="R45" s="58" t="str">
        <f t="shared" si="28"/>
        <v xml:space="preserve"> </v>
      </c>
      <c r="S45" s="58" t="str">
        <f t="shared" si="29"/>
        <v xml:space="preserve"> </v>
      </c>
      <c r="T45" s="58">
        <f t="shared" si="30"/>
        <v>4</v>
      </c>
      <c r="U45" s="58" t="str">
        <f t="shared" si="31"/>
        <v xml:space="preserve"> </v>
      </c>
      <c r="V45" s="58" t="str">
        <f t="shared" si="32"/>
        <v xml:space="preserve"> </v>
      </c>
      <c r="W45" s="4"/>
      <c r="X45" s="4"/>
      <c r="Y45" s="4"/>
      <c r="Z45" s="4"/>
      <c r="AA45" s="4"/>
      <c r="AB45" s="5"/>
      <c r="AC45" s="7"/>
      <c r="AD45" s="8"/>
      <c r="AE45" s="8"/>
      <c r="AF45" s="8"/>
      <c r="AG45" s="8"/>
      <c r="AH45" s="8"/>
      <c r="AI45" s="8"/>
      <c r="AJ45" s="16"/>
    </row>
    <row r="46" spans="1:36">
      <c r="A46" s="15"/>
      <c r="B46" s="20" t="str">
        <f t="shared" si="33"/>
        <v>BenchPress</v>
      </c>
      <c r="C46" s="10">
        <v>0.75</v>
      </c>
      <c r="D46" s="11">
        <v>3</v>
      </c>
      <c r="E46" s="12">
        <v>1</v>
      </c>
      <c r="F46" s="11">
        <f t="shared" si="25"/>
        <v>75</v>
      </c>
      <c r="G46" s="4"/>
      <c r="H46" s="4"/>
      <c r="I46" s="58">
        <f t="shared" si="26"/>
        <v>3</v>
      </c>
      <c r="J46" s="58">
        <f t="shared" si="27"/>
        <v>225</v>
      </c>
      <c r="K46" s="4"/>
      <c r="L46" s="4"/>
      <c r="M46" s="4"/>
      <c r="N46" s="4"/>
      <c r="O46" s="4"/>
      <c r="P46" s="4"/>
      <c r="Q46" s="4"/>
      <c r="R46" s="58" t="str">
        <f t="shared" si="28"/>
        <v xml:space="preserve"> </v>
      </c>
      <c r="S46" s="58" t="str">
        <f t="shared" si="29"/>
        <v xml:space="preserve"> </v>
      </c>
      <c r="T46" s="58">
        <f t="shared" si="30"/>
        <v>3</v>
      </c>
      <c r="U46" s="58" t="str">
        <f t="shared" si="31"/>
        <v xml:space="preserve"> </v>
      </c>
      <c r="V46" s="58" t="str">
        <f t="shared" si="32"/>
        <v xml:space="preserve"> </v>
      </c>
      <c r="W46" s="4"/>
      <c r="X46" s="4"/>
      <c r="Y46" s="4"/>
      <c r="Z46" s="4"/>
      <c r="AA46" s="4"/>
      <c r="AB46" s="5"/>
      <c r="AC46" s="22"/>
      <c r="AD46" s="8"/>
      <c r="AE46" s="8"/>
      <c r="AF46" s="8"/>
      <c r="AG46" s="8"/>
      <c r="AH46" s="8"/>
      <c r="AI46" s="8"/>
      <c r="AJ46" s="16"/>
    </row>
    <row r="47" spans="1:36">
      <c r="A47" s="91"/>
      <c r="B47" s="20" t="str">
        <f t="shared" si="33"/>
        <v>BenchPress</v>
      </c>
      <c r="C47" s="93">
        <v>0.8</v>
      </c>
      <c r="D47" s="94">
        <v>2</v>
      </c>
      <c r="E47" s="95">
        <v>2</v>
      </c>
      <c r="F47" s="11">
        <f t="shared" si="25"/>
        <v>80</v>
      </c>
      <c r="G47" s="4"/>
      <c r="H47" s="4"/>
      <c r="I47" s="58">
        <f t="shared" si="26"/>
        <v>4</v>
      </c>
      <c r="J47" s="58">
        <f t="shared" si="27"/>
        <v>320</v>
      </c>
      <c r="K47" s="4"/>
      <c r="L47" s="4"/>
      <c r="M47" s="4"/>
      <c r="N47" s="4"/>
      <c r="O47" s="4"/>
      <c r="P47" s="4"/>
      <c r="Q47" s="4"/>
      <c r="R47" s="58" t="str">
        <f t="shared" si="28"/>
        <v xml:space="preserve"> </v>
      </c>
      <c r="S47" s="58" t="str">
        <f t="shared" si="29"/>
        <v xml:space="preserve"> </v>
      </c>
      <c r="T47" s="58" t="str">
        <f t="shared" si="30"/>
        <v xml:space="preserve"> </v>
      </c>
      <c r="U47" s="58">
        <f t="shared" si="31"/>
        <v>4</v>
      </c>
      <c r="V47" s="58" t="str">
        <f t="shared" si="32"/>
        <v xml:space="preserve"> </v>
      </c>
      <c r="W47" s="4"/>
      <c r="X47" s="4"/>
      <c r="Y47" s="4"/>
      <c r="Z47" s="4"/>
      <c r="AA47" s="4"/>
      <c r="AB47" s="5"/>
      <c r="AC47" s="96"/>
      <c r="AD47" s="13"/>
      <c r="AE47" s="8"/>
      <c r="AF47" s="8"/>
      <c r="AG47" s="8"/>
      <c r="AH47" s="8"/>
      <c r="AI47" s="8"/>
      <c r="AJ47" s="16"/>
    </row>
    <row r="48" spans="1:36">
      <c r="A48" s="91"/>
      <c r="B48" s="20" t="str">
        <f t="shared" si="33"/>
        <v>BenchPress</v>
      </c>
      <c r="C48" s="93">
        <v>0.75</v>
      </c>
      <c r="D48" s="94">
        <v>3</v>
      </c>
      <c r="E48" s="95">
        <v>1</v>
      </c>
      <c r="F48" s="11">
        <f t="shared" si="25"/>
        <v>75</v>
      </c>
      <c r="G48" s="4"/>
      <c r="H48" s="4"/>
      <c r="I48" s="58">
        <f t="shared" si="26"/>
        <v>3</v>
      </c>
      <c r="J48" s="58">
        <f t="shared" si="27"/>
        <v>225</v>
      </c>
      <c r="K48" s="4"/>
      <c r="L48" s="4"/>
      <c r="M48" s="4"/>
      <c r="N48" s="4"/>
      <c r="O48" s="4"/>
      <c r="P48" s="4"/>
      <c r="Q48" s="4"/>
      <c r="R48" s="58" t="str">
        <f t="shared" si="28"/>
        <v xml:space="preserve"> </v>
      </c>
      <c r="S48" s="58" t="str">
        <f t="shared" si="29"/>
        <v xml:space="preserve"> </v>
      </c>
      <c r="T48" s="58">
        <f t="shared" si="30"/>
        <v>3</v>
      </c>
      <c r="U48" s="58" t="str">
        <f t="shared" si="31"/>
        <v xml:space="preserve"> </v>
      </c>
      <c r="V48" s="58" t="str">
        <f t="shared" si="32"/>
        <v xml:space="preserve"> </v>
      </c>
      <c r="W48" s="4"/>
      <c r="X48" s="4"/>
      <c r="Y48" s="4"/>
      <c r="Z48" s="4"/>
      <c r="AA48" s="4"/>
      <c r="AB48" s="5"/>
      <c r="AC48" s="96"/>
      <c r="AD48" s="8"/>
      <c r="AE48" s="8"/>
      <c r="AF48" s="8"/>
      <c r="AG48" s="8"/>
      <c r="AH48" s="8"/>
      <c r="AI48" s="8"/>
      <c r="AJ48" s="16"/>
    </row>
    <row r="49" spans="1:36">
      <c r="A49" s="91"/>
      <c r="B49" s="20" t="str">
        <f t="shared" si="33"/>
        <v>BenchPress</v>
      </c>
      <c r="C49" s="93">
        <v>0.7</v>
      </c>
      <c r="D49" s="94">
        <v>4</v>
      </c>
      <c r="E49" s="95">
        <v>1</v>
      </c>
      <c r="F49" s="11">
        <f t="shared" si="25"/>
        <v>70</v>
      </c>
      <c r="G49" s="4"/>
      <c r="H49" s="4"/>
      <c r="I49" s="58">
        <f t="shared" si="26"/>
        <v>4</v>
      </c>
      <c r="J49" s="58">
        <f t="shared" si="27"/>
        <v>280</v>
      </c>
      <c r="K49" s="4"/>
      <c r="L49" s="4"/>
      <c r="M49" s="4"/>
      <c r="N49" s="4"/>
      <c r="O49" s="4"/>
      <c r="P49" s="4"/>
      <c r="Q49" s="4"/>
      <c r="R49" s="58" t="str">
        <f t="shared" si="28"/>
        <v xml:space="preserve"> </v>
      </c>
      <c r="S49" s="58" t="str">
        <f t="shared" si="29"/>
        <v xml:space="preserve"> </v>
      </c>
      <c r="T49" s="58">
        <f t="shared" si="30"/>
        <v>4</v>
      </c>
      <c r="U49" s="58" t="str">
        <f t="shared" si="31"/>
        <v xml:space="preserve"> </v>
      </c>
      <c r="V49" s="58" t="str">
        <f t="shared" si="32"/>
        <v xml:space="preserve"> </v>
      </c>
      <c r="W49" s="4"/>
      <c r="X49" s="4"/>
      <c r="Y49" s="4"/>
      <c r="Z49" s="4"/>
      <c r="AA49" s="4"/>
      <c r="AB49" s="5"/>
      <c r="AC49" s="96"/>
      <c r="AD49" s="8"/>
      <c r="AE49" s="8"/>
      <c r="AF49" s="8"/>
      <c r="AG49" s="8"/>
      <c r="AH49" s="8"/>
      <c r="AI49" s="8"/>
      <c r="AJ49" s="16"/>
    </row>
    <row r="50" spans="1:36">
      <c r="A50" s="15"/>
      <c r="B50" s="20" t="str">
        <f t="shared" si="33"/>
        <v>BenchPress</v>
      </c>
      <c r="C50" s="10">
        <v>0.6</v>
      </c>
      <c r="D50" s="11">
        <v>6</v>
      </c>
      <c r="E50" s="12">
        <v>1</v>
      </c>
      <c r="F50" s="11">
        <f t="shared" si="25"/>
        <v>60</v>
      </c>
      <c r="G50" s="4"/>
      <c r="H50" s="4"/>
      <c r="I50" s="58">
        <f t="shared" si="26"/>
        <v>6</v>
      </c>
      <c r="J50" s="58">
        <f t="shared" si="27"/>
        <v>360</v>
      </c>
      <c r="K50" s="4"/>
      <c r="L50" s="4"/>
      <c r="M50" s="4"/>
      <c r="N50" s="4"/>
      <c r="O50" s="4"/>
      <c r="P50" s="4"/>
      <c r="Q50" s="4"/>
      <c r="R50" s="58" t="str">
        <f t="shared" si="28"/>
        <v xml:space="preserve"> </v>
      </c>
      <c r="S50" s="58">
        <f t="shared" si="29"/>
        <v>6</v>
      </c>
      <c r="T50" s="58" t="str">
        <f t="shared" si="30"/>
        <v xml:space="preserve"> </v>
      </c>
      <c r="U50" s="58" t="str">
        <f t="shared" si="31"/>
        <v xml:space="preserve"> </v>
      </c>
      <c r="V50" s="58" t="str">
        <f t="shared" si="32"/>
        <v xml:space="preserve"> </v>
      </c>
      <c r="W50" s="4"/>
      <c r="X50" s="4"/>
      <c r="Y50" s="4"/>
      <c r="Z50" s="4"/>
      <c r="AA50" s="4"/>
      <c r="AB50" s="5"/>
      <c r="AC50" s="7"/>
      <c r="AD50" s="8"/>
      <c r="AE50" s="8"/>
      <c r="AF50" s="8"/>
      <c r="AG50" s="8"/>
      <c r="AH50" s="8"/>
      <c r="AI50" s="8"/>
      <c r="AJ50" s="16"/>
    </row>
    <row r="51" spans="1:36">
      <c r="A51" s="21"/>
      <c r="B51" s="20" t="str">
        <f t="shared" si="33"/>
        <v>BenchPress</v>
      </c>
      <c r="C51" s="10">
        <v>0.5</v>
      </c>
      <c r="D51" s="11">
        <v>8</v>
      </c>
      <c r="E51" s="12">
        <v>1</v>
      </c>
      <c r="F51" s="11">
        <f t="shared" si="25"/>
        <v>50</v>
      </c>
      <c r="G51" s="4"/>
      <c r="H51" s="4"/>
      <c r="I51" s="58">
        <f t="shared" si="26"/>
        <v>8</v>
      </c>
      <c r="J51" s="58">
        <f t="shared" si="27"/>
        <v>400</v>
      </c>
      <c r="K51" s="4"/>
      <c r="L51" s="4"/>
      <c r="M51" s="4"/>
      <c r="N51" s="4"/>
      <c r="O51" s="4"/>
      <c r="P51" s="4"/>
      <c r="Q51" s="4"/>
      <c r="R51" s="58">
        <f t="shared" si="28"/>
        <v>8</v>
      </c>
      <c r="S51" s="58" t="str">
        <f t="shared" si="29"/>
        <v xml:space="preserve"> </v>
      </c>
      <c r="T51" s="58" t="str">
        <f t="shared" si="30"/>
        <v xml:space="preserve"> </v>
      </c>
      <c r="U51" s="58" t="str">
        <f t="shared" si="31"/>
        <v xml:space="preserve"> </v>
      </c>
      <c r="V51" s="58" t="str">
        <f t="shared" si="32"/>
        <v xml:space="preserve"> </v>
      </c>
      <c r="W51" s="4"/>
      <c r="X51" s="4"/>
      <c r="Y51" s="4"/>
      <c r="Z51" s="4"/>
      <c r="AA51" s="4"/>
      <c r="AB51" s="5"/>
      <c r="AC51" s="13"/>
      <c r="AD51" s="8"/>
      <c r="AE51" s="8"/>
      <c r="AF51" s="8"/>
      <c r="AG51" s="8"/>
      <c r="AH51" s="8"/>
      <c r="AI51" s="8"/>
      <c r="AJ51" s="16"/>
    </row>
    <row r="52" spans="1:36">
      <c r="A52" s="31"/>
      <c r="B52" s="8"/>
      <c r="C52" s="8"/>
      <c r="D52" s="8"/>
      <c r="E52" s="8"/>
      <c r="F52" s="366"/>
      <c r="G52" s="4"/>
      <c r="H52" s="4"/>
      <c r="I52" s="4"/>
      <c r="J52" s="4"/>
      <c r="K52" s="4"/>
      <c r="L52" s="4"/>
      <c r="M52" s="4"/>
      <c r="N52" s="4"/>
      <c r="O52" s="4"/>
      <c r="P52" s="4"/>
      <c r="Q52" s="4"/>
      <c r="R52" s="4"/>
      <c r="S52" s="4"/>
      <c r="T52" s="4"/>
      <c r="U52" s="4"/>
      <c r="V52" s="4"/>
      <c r="W52" s="4"/>
      <c r="X52" s="4"/>
      <c r="Y52" s="4"/>
      <c r="Z52" s="4"/>
      <c r="AA52" s="4"/>
      <c r="AB52" s="5"/>
      <c r="AC52" s="8"/>
      <c r="AD52" s="8"/>
      <c r="AE52" s="8"/>
      <c r="AF52" s="8"/>
      <c r="AG52" s="8"/>
      <c r="AH52" s="8"/>
      <c r="AI52" s="8"/>
      <c r="AJ52" s="16"/>
    </row>
    <row r="53" spans="1:36">
      <c r="A53" s="23">
        <v>2</v>
      </c>
      <c r="B53" s="6" t="s">
        <v>71</v>
      </c>
      <c r="C53" s="24"/>
      <c r="D53" s="25">
        <v>10</v>
      </c>
      <c r="E53" s="26">
        <v>5</v>
      </c>
      <c r="F53" s="25"/>
      <c r="G53" s="4"/>
      <c r="H53" s="4"/>
      <c r="I53" s="4"/>
      <c r="J53" s="4"/>
      <c r="K53" s="4"/>
      <c r="L53" s="4"/>
      <c r="M53" s="4"/>
      <c r="N53" s="4"/>
      <c r="O53" s="4"/>
      <c r="P53" s="4"/>
      <c r="Q53" s="4"/>
      <c r="R53" s="4"/>
      <c r="S53" s="4"/>
      <c r="T53" s="4"/>
      <c r="U53" s="4"/>
      <c r="V53" s="4"/>
      <c r="W53" s="4"/>
      <c r="X53" s="4"/>
      <c r="Y53" s="4"/>
      <c r="Z53" s="4"/>
      <c r="AA53" s="4"/>
      <c r="AB53" s="8"/>
      <c r="AC53" s="22"/>
      <c r="AD53" s="22"/>
      <c r="AE53" s="22"/>
      <c r="AF53" s="22"/>
      <c r="AG53" s="22"/>
      <c r="AH53" s="8"/>
      <c r="AI53" s="8"/>
      <c r="AJ53" s="16"/>
    </row>
    <row r="54" spans="1:36">
      <c r="A54" s="31"/>
      <c r="B54" s="8"/>
      <c r="C54" s="8"/>
      <c r="D54" s="8"/>
      <c r="E54" s="8"/>
      <c r="F54" s="366"/>
      <c r="G54" s="4"/>
      <c r="H54" s="4"/>
      <c r="I54" s="4"/>
      <c r="J54" s="4"/>
      <c r="K54" s="4"/>
      <c r="L54" s="4"/>
      <c r="M54" s="4"/>
      <c r="N54" s="4"/>
      <c r="O54" s="4"/>
      <c r="P54" s="4"/>
      <c r="Q54" s="4"/>
      <c r="R54" s="4"/>
      <c r="S54" s="4"/>
      <c r="T54" s="4"/>
      <c r="U54" s="4"/>
      <c r="V54" s="4"/>
      <c r="W54" s="4"/>
      <c r="X54" s="4"/>
      <c r="Y54" s="4"/>
      <c r="Z54" s="4"/>
      <c r="AA54" s="4"/>
      <c r="AB54" s="5"/>
      <c r="AC54" s="8"/>
      <c r="AD54" s="8"/>
      <c r="AE54" s="8"/>
      <c r="AF54" s="8"/>
      <c r="AG54" s="8"/>
      <c r="AH54" s="8"/>
      <c r="AI54" s="8"/>
      <c r="AJ54" s="16"/>
    </row>
    <row r="55" spans="1:36">
      <c r="A55" s="32">
        <v>3</v>
      </c>
      <c r="B55" s="34" t="s">
        <v>2</v>
      </c>
      <c r="C55" s="35">
        <v>0.5</v>
      </c>
      <c r="D55" s="36">
        <v>5</v>
      </c>
      <c r="E55" s="37">
        <v>1</v>
      </c>
      <c r="F55" s="36">
        <f>MROUND(SQ*C55,AR)</f>
        <v>50</v>
      </c>
      <c r="G55" s="101">
        <f>+D55*E55</f>
        <v>5</v>
      </c>
      <c r="H55" s="101">
        <f>+F55*G55</f>
        <v>250</v>
      </c>
      <c r="I55" s="4"/>
      <c r="J55" s="4"/>
      <c r="K55" s="4"/>
      <c r="L55" s="4"/>
      <c r="M55" s="102">
        <f t="shared" ref="M55:M58" si="34">IF(ISNUMBER(SEARCH("squat",$B55)),IF($C55&gt;=0.5,IF($C55&lt;0.6,$D55*$E55," ")," ")," ")</f>
        <v>5</v>
      </c>
      <c r="N55" s="102" t="str">
        <f t="shared" ref="N55:N58" si="35">IF(ISNUMBER(SEARCH("squat",$B55)),IF($C55&gt;=0.6,IF($C55&lt;0.7,$D55*$E55," ")," ")," ")</f>
        <v xml:space="preserve"> </v>
      </c>
      <c r="O55" s="102" t="str">
        <f t="shared" ref="O55:O58" si="36">IF(ISNUMBER(SEARCH("squat",$B55)),IF($C55&gt;=0.7,IF($C55&lt;0.8,$D55*$E55," ")," ")," ")</f>
        <v xml:space="preserve"> </v>
      </c>
      <c r="P55" s="102" t="str">
        <f t="shared" ref="P55:P58" si="37">IF(ISNUMBER(SEARCH("squat",$B55)),IF($C55&gt;=0.8,IF($C55&lt;0.9,$D55*$E55," ")," ")," ")</f>
        <v xml:space="preserve"> </v>
      </c>
      <c r="Q55" s="102" t="str">
        <f t="shared" ref="Q55:Q58" si="38">IF(ISNUMBER(SEARCH("squat",$B55)),IF($C55&gt;=0.9,$D55*$E55," ")," ")</f>
        <v xml:space="preserve"> </v>
      </c>
      <c r="R55" s="4"/>
      <c r="S55" s="4"/>
      <c r="T55" s="4"/>
      <c r="U55" s="4"/>
      <c r="V55" s="4"/>
      <c r="W55" s="4"/>
      <c r="X55" s="4"/>
      <c r="Y55" s="4"/>
      <c r="Z55" s="4"/>
      <c r="AA55" s="4"/>
      <c r="AB55" s="5"/>
      <c r="AC55" s="13"/>
      <c r="AD55" s="8"/>
      <c r="AE55" s="8"/>
      <c r="AF55" s="8"/>
      <c r="AG55" s="8"/>
      <c r="AH55" s="8"/>
      <c r="AI55" s="8"/>
      <c r="AJ55" s="16"/>
    </row>
    <row r="56" spans="1:36">
      <c r="A56" s="38"/>
      <c r="B56" s="33" t="str">
        <f>+B55</f>
        <v>Squat</v>
      </c>
      <c r="C56" s="35">
        <v>0.6</v>
      </c>
      <c r="D56" s="36">
        <v>4</v>
      </c>
      <c r="E56" s="37">
        <v>1</v>
      </c>
      <c r="F56" s="36">
        <f>MROUND(SQ*C56,AR)</f>
        <v>60</v>
      </c>
      <c r="G56" s="101">
        <f t="shared" ref="G56:G57" si="39">+D56*E56</f>
        <v>4</v>
      </c>
      <c r="H56" s="101">
        <f t="shared" ref="H56:H58" si="40">+F56*G56</f>
        <v>240</v>
      </c>
      <c r="I56" s="4"/>
      <c r="J56" s="4"/>
      <c r="K56" s="4"/>
      <c r="L56" s="4"/>
      <c r="M56" s="102" t="str">
        <f t="shared" si="34"/>
        <v xml:space="preserve"> </v>
      </c>
      <c r="N56" s="102">
        <f t="shared" si="35"/>
        <v>4</v>
      </c>
      <c r="O56" s="102" t="str">
        <f t="shared" si="36"/>
        <v xml:space="preserve"> </v>
      </c>
      <c r="P56" s="102" t="str">
        <f t="shared" si="37"/>
        <v xml:space="preserve"> </v>
      </c>
      <c r="Q56" s="102" t="str">
        <f t="shared" si="38"/>
        <v xml:space="preserve"> </v>
      </c>
      <c r="R56" s="4"/>
      <c r="S56" s="4"/>
      <c r="T56" s="4"/>
      <c r="U56" s="4"/>
      <c r="V56" s="4"/>
      <c r="W56" s="4"/>
      <c r="X56" s="4"/>
      <c r="Y56" s="4"/>
      <c r="Z56" s="4"/>
      <c r="AA56" s="4"/>
      <c r="AB56" s="5"/>
      <c r="AC56" s="7"/>
      <c r="AD56" s="8"/>
      <c r="AE56" s="8"/>
      <c r="AF56" s="8"/>
      <c r="AG56" s="8"/>
      <c r="AH56" s="8"/>
      <c r="AI56" s="8"/>
      <c r="AJ56" s="16"/>
    </row>
    <row r="57" spans="1:36">
      <c r="A57" s="38"/>
      <c r="B57" s="33" t="str">
        <f>+B56</f>
        <v>Squat</v>
      </c>
      <c r="C57" s="35">
        <v>0.7</v>
      </c>
      <c r="D57" s="36">
        <v>3</v>
      </c>
      <c r="E57" s="37">
        <v>1</v>
      </c>
      <c r="F57" s="36">
        <f>MROUND(SQ*C57,AR)</f>
        <v>70</v>
      </c>
      <c r="G57" s="101">
        <f t="shared" si="39"/>
        <v>3</v>
      </c>
      <c r="H57" s="101">
        <f t="shared" si="40"/>
        <v>210</v>
      </c>
      <c r="I57" s="4"/>
      <c r="J57" s="4"/>
      <c r="K57" s="4"/>
      <c r="L57" s="4"/>
      <c r="M57" s="102" t="str">
        <f t="shared" si="34"/>
        <v xml:space="preserve"> </v>
      </c>
      <c r="N57" s="102" t="str">
        <f t="shared" si="35"/>
        <v xml:space="preserve"> </v>
      </c>
      <c r="O57" s="102">
        <f t="shared" si="36"/>
        <v>3</v>
      </c>
      <c r="P57" s="102" t="str">
        <f t="shared" si="37"/>
        <v xml:space="preserve"> </v>
      </c>
      <c r="Q57" s="102" t="str">
        <f t="shared" si="38"/>
        <v xml:space="preserve"> </v>
      </c>
      <c r="R57" s="4"/>
      <c r="S57" s="4"/>
      <c r="T57" s="4"/>
      <c r="U57" s="4"/>
      <c r="V57" s="4"/>
      <c r="W57" s="4"/>
      <c r="X57" s="4"/>
      <c r="Y57" s="4"/>
      <c r="Z57" s="4"/>
      <c r="AA57" s="4"/>
      <c r="AB57" s="5"/>
      <c r="AC57" s="7"/>
      <c r="AD57" s="8"/>
      <c r="AE57" s="8"/>
      <c r="AF57" s="8"/>
      <c r="AG57" s="8"/>
      <c r="AH57" s="8"/>
      <c r="AI57" s="8"/>
      <c r="AJ57" s="16"/>
    </row>
    <row r="58" spans="1:36">
      <c r="A58" s="38"/>
      <c r="B58" s="33" t="str">
        <f>+B56</f>
        <v>Squat</v>
      </c>
      <c r="C58" s="35">
        <v>0.75</v>
      </c>
      <c r="D58" s="36">
        <v>2</v>
      </c>
      <c r="E58" s="37">
        <v>5</v>
      </c>
      <c r="F58" s="36">
        <f>MROUND(SQ*C58,AR)</f>
        <v>75</v>
      </c>
      <c r="G58" s="101">
        <f>+D58*E58</f>
        <v>10</v>
      </c>
      <c r="H58" s="101">
        <f t="shared" si="40"/>
        <v>750</v>
      </c>
      <c r="I58" s="4"/>
      <c r="J58" s="4"/>
      <c r="K58" s="4"/>
      <c r="L58" s="4"/>
      <c r="M58" s="102" t="str">
        <f t="shared" si="34"/>
        <v xml:space="preserve"> </v>
      </c>
      <c r="N58" s="102" t="str">
        <f t="shared" si="35"/>
        <v xml:space="preserve"> </v>
      </c>
      <c r="O58" s="102">
        <f t="shared" si="36"/>
        <v>10</v>
      </c>
      <c r="P58" s="102" t="str">
        <f t="shared" si="37"/>
        <v xml:space="preserve"> </v>
      </c>
      <c r="Q58" s="102" t="str">
        <f t="shared" si="38"/>
        <v xml:space="preserve"> </v>
      </c>
      <c r="R58" s="4"/>
      <c r="S58" s="4"/>
      <c r="T58" s="4"/>
      <c r="U58" s="4"/>
      <c r="V58" s="4"/>
      <c r="W58" s="4"/>
      <c r="X58" s="4"/>
      <c r="Y58" s="4"/>
      <c r="Z58" s="4"/>
      <c r="AA58" s="4"/>
      <c r="AB58" s="5"/>
      <c r="AC58" s="13"/>
      <c r="AD58" s="13"/>
      <c r="AE58" s="13"/>
      <c r="AF58" s="13"/>
      <c r="AG58" s="6"/>
      <c r="AH58" s="8"/>
      <c r="AI58" s="8"/>
      <c r="AJ58" s="16"/>
    </row>
    <row r="59" spans="1:36">
      <c r="A59" s="31"/>
      <c r="B59" s="8"/>
      <c r="C59" s="8"/>
      <c r="D59" s="8"/>
      <c r="E59" s="8"/>
      <c r="F59" s="366"/>
      <c r="G59" s="4"/>
      <c r="H59" s="4"/>
      <c r="I59" s="4"/>
      <c r="J59" s="4"/>
      <c r="K59" s="4"/>
      <c r="L59" s="4"/>
      <c r="M59" s="4"/>
      <c r="N59" s="4"/>
      <c r="O59" s="4"/>
      <c r="P59" s="4"/>
      <c r="Q59" s="4"/>
      <c r="R59" s="4"/>
      <c r="S59" s="4"/>
      <c r="T59" s="4"/>
      <c r="U59" s="4"/>
      <c r="V59" s="4"/>
      <c r="W59" s="4"/>
      <c r="X59" s="4"/>
      <c r="Y59" s="4"/>
      <c r="Z59" s="4"/>
      <c r="AA59" s="4"/>
      <c r="AB59" s="5"/>
      <c r="AC59" s="8"/>
      <c r="AD59" s="8"/>
      <c r="AE59" s="8"/>
      <c r="AF59" s="8"/>
      <c r="AG59" s="8"/>
      <c r="AH59" s="8"/>
      <c r="AI59" s="8"/>
      <c r="AJ59" s="16"/>
    </row>
    <row r="60" spans="1:36">
      <c r="A60" s="23">
        <v>4</v>
      </c>
      <c r="B60" s="6" t="s">
        <v>58</v>
      </c>
      <c r="C60" s="24"/>
      <c r="D60" s="25">
        <v>8</v>
      </c>
      <c r="E60" s="26">
        <v>5</v>
      </c>
      <c r="F60" s="25"/>
      <c r="G60" s="4"/>
      <c r="H60" s="4"/>
      <c r="I60" s="4"/>
      <c r="J60" s="4"/>
      <c r="K60" s="4"/>
      <c r="L60" s="4"/>
      <c r="M60" s="4"/>
      <c r="N60" s="4"/>
      <c r="O60" s="4"/>
      <c r="P60" s="4"/>
      <c r="Q60" s="4"/>
      <c r="R60" s="4"/>
      <c r="S60" s="4"/>
      <c r="T60" s="4"/>
      <c r="U60" s="4"/>
      <c r="V60" s="4"/>
      <c r="W60" s="4"/>
      <c r="X60" s="4"/>
      <c r="Y60" s="4"/>
      <c r="Z60" s="4"/>
      <c r="AA60" s="4"/>
      <c r="AB60" s="8"/>
      <c r="AC60" s="22"/>
      <c r="AD60" s="22"/>
      <c r="AE60" s="22"/>
      <c r="AF60" s="22"/>
      <c r="AG60" s="22"/>
      <c r="AH60" s="8"/>
      <c r="AI60" s="8"/>
      <c r="AJ60" s="16"/>
    </row>
    <row r="61" spans="1:36">
      <c r="A61" s="23">
        <v>5</v>
      </c>
      <c r="B61" s="6" t="s">
        <v>49</v>
      </c>
      <c r="C61" s="24"/>
      <c r="D61" s="25">
        <v>5</v>
      </c>
      <c r="E61" s="26">
        <v>5</v>
      </c>
      <c r="F61" s="25"/>
      <c r="G61" s="4"/>
      <c r="H61" s="4"/>
      <c r="I61" s="4"/>
      <c r="J61" s="4"/>
      <c r="K61" s="4"/>
      <c r="L61" s="4"/>
      <c r="M61" s="4"/>
      <c r="N61" s="4"/>
      <c r="O61" s="4"/>
      <c r="P61" s="4"/>
      <c r="Q61" s="4"/>
      <c r="R61" s="4"/>
      <c r="S61" s="4"/>
      <c r="T61" s="4"/>
      <c r="U61" s="4"/>
      <c r="V61" s="4"/>
      <c r="W61" s="4"/>
      <c r="X61" s="4"/>
      <c r="Y61" s="4"/>
      <c r="Z61" s="4"/>
      <c r="AA61" s="4"/>
      <c r="AB61" s="27"/>
      <c r="AC61" s="22"/>
      <c r="AD61" s="22"/>
      <c r="AE61" s="22"/>
      <c r="AF61" s="6"/>
      <c r="AG61" s="6"/>
      <c r="AH61" s="27"/>
      <c r="AI61" s="27"/>
      <c r="AJ61" s="19"/>
    </row>
    <row r="62" spans="1:36">
      <c r="G62" s="4"/>
      <c r="H62" s="4"/>
      <c r="I62" s="4"/>
      <c r="J62" s="4"/>
      <c r="K62" s="4"/>
      <c r="L62" s="4"/>
      <c r="M62" s="4"/>
      <c r="N62" s="4"/>
      <c r="O62" s="4"/>
      <c r="P62" s="4"/>
      <c r="Q62" s="4"/>
      <c r="R62" s="4"/>
      <c r="S62" s="4"/>
      <c r="T62" s="4"/>
      <c r="U62" s="4"/>
      <c r="V62" s="4"/>
      <c r="W62" s="4"/>
      <c r="X62" s="4"/>
      <c r="Y62" s="4"/>
      <c r="Z62" s="4"/>
      <c r="AA62" s="4"/>
    </row>
    <row r="63" spans="1:36" ht="15" thickBot="1">
      <c r="G63" s="62">
        <f t="shared" ref="G63:AA63" si="41">SUM(G7:G62)</f>
        <v>57</v>
      </c>
      <c r="H63" s="62">
        <f t="shared" si="41"/>
        <v>3750</v>
      </c>
      <c r="I63" s="62">
        <f t="shared" si="41"/>
        <v>96</v>
      </c>
      <c r="J63" s="62">
        <f t="shared" si="41"/>
        <v>6185</v>
      </c>
      <c r="K63" s="62">
        <f t="shared" si="41"/>
        <v>45</v>
      </c>
      <c r="L63" s="62">
        <f t="shared" si="41"/>
        <v>3240</v>
      </c>
      <c r="M63" s="62">
        <f t="shared" si="41"/>
        <v>10</v>
      </c>
      <c r="N63" s="62">
        <f t="shared" si="41"/>
        <v>9</v>
      </c>
      <c r="O63" s="62">
        <f t="shared" si="41"/>
        <v>38</v>
      </c>
      <c r="P63" s="62">
        <f t="shared" si="41"/>
        <v>0</v>
      </c>
      <c r="Q63" s="62">
        <f t="shared" si="41"/>
        <v>0</v>
      </c>
      <c r="R63" s="62">
        <f t="shared" si="41"/>
        <v>24</v>
      </c>
      <c r="S63" s="62">
        <f t="shared" si="41"/>
        <v>20</v>
      </c>
      <c r="T63" s="62">
        <f t="shared" si="41"/>
        <v>48</v>
      </c>
      <c r="U63" s="62">
        <f t="shared" si="41"/>
        <v>4</v>
      </c>
      <c r="V63" s="62">
        <f t="shared" si="41"/>
        <v>0</v>
      </c>
      <c r="W63" s="62">
        <f t="shared" si="41"/>
        <v>7</v>
      </c>
      <c r="X63" s="62">
        <f t="shared" si="41"/>
        <v>7</v>
      </c>
      <c r="Y63" s="62">
        <f t="shared" si="41"/>
        <v>19</v>
      </c>
      <c r="Z63" s="62">
        <f t="shared" si="41"/>
        <v>12</v>
      </c>
      <c r="AA63" s="62">
        <f t="shared" si="41"/>
        <v>0</v>
      </c>
    </row>
    <row r="64" spans="1:36" ht="15.5" thickTop="1" thickBot="1">
      <c r="G64" s="4"/>
      <c r="H64" s="4"/>
      <c r="I64" s="4"/>
      <c r="J64" s="4"/>
      <c r="K64" s="4"/>
      <c r="L64" s="4"/>
      <c r="M64" s="4"/>
      <c r="N64" s="4"/>
      <c r="O64" s="4"/>
      <c r="P64" s="4"/>
      <c r="Q64" s="4"/>
      <c r="R64" s="4"/>
      <c r="S64" s="4"/>
      <c r="T64" s="4"/>
      <c r="U64" s="4"/>
      <c r="V64" s="4"/>
      <c r="W64" s="4"/>
      <c r="X64" s="4"/>
      <c r="Y64" s="4"/>
      <c r="Z64" s="4"/>
      <c r="AA64" s="4"/>
    </row>
    <row r="65" spans="1:36" ht="15" thickBot="1">
      <c r="A65" s="409" t="s">
        <v>13</v>
      </c>
      <c r="B65" s="410"/>
      <c r="C65" s="59" t="s">
        <v>0</v>
      </c>
      <c r="D65" s="59" t="s">
        <v>5</v>
      </c>
      <c r="E65" s="59" t="s">
        <v>6</v>
      </c>
      <c r="F65" s="369" t="s">
        <v>7</v>
      </c>
      <c r="G65" s="4"/>
      <c r="H65" s="4"/>
      <c r="I65" s="4"/>
      <c r="J65" s="4"/>
      <c r="K65" s="4"/>
      <c r="L65" s="4"/>
      <c r="M65" s="4"/>
      <c r="N65" s="4"/>
      <c r="O65" s="4"/>
      <c r="P65" s="4"/>
      <c r="Q65" s="4"/>
      <c r="R65" s="4"/>
      <c r="S65" s="4"/>
      <c r="T65" s="4"/>
      <c r="U65" s="4"/>
      <c r="V65" s="4"/>
      <c r="W65" s="4"/>
      <c r="X65" s="4"/>
      <c r="Y65" s="4"/>
      <c r="Z65" s="4"/>
      <c r="AA65" s="4"/>
    </row>
    <row r="66" spans="1:36">
      <c r="G66" s="4"/>
      <c r="H66" s="4"/>
      <c r="I66" s="4"/>
      <c r="J66" s="4"/>
      <c r="K66" s="4"/>
      <c r="L66" s="4"/>
      <c r="M66" s="4"/>
      <c r="N66" s="4"/>
      <c r="O66" s="4"/>
      <c r="P66" s="4"/>
      <c r="Q66" s="4"/>
      <c r="R66" s="4"/>
      <c r="S66" s="4"/>
      <c r="T66" s="4"/>
      <c r="U66" s="4"/>
      <c r="V66" s="4"/>
      <c r="W66" s="4"/>
      <c r="X66" s="4"/>
      <c r="Y66" s="4"/>
      <c r="Z66" s="4"/>
      <c r="AA66" s="4"/>
    </row>
    <row r="67" spans="1:36">
      <c r="A67" s="32">
        <v>1</v>
      </c>
      <c r="B67" s="34" t="s">
        <v>2</v>
      </c>
      <c r="C67" s="35">
        <v>0.5</v>
      </c>
      <c r="D67" s="36">
        <v>5</v>
      </c>
      <c r="E67" s="37">
        <v>1</v>
      </c>
      <c r="F67" s="36">
        <f>MROUND(SQ*C67,AR)</f>
        <v>50</v>
      </c>
      <c r="G67" s="114">
        <f>+D67*E67</f>
        <v>5</v>
      </c>
      <c r="H67" s="114">
        <f>+F67*G67</f>
        <v>250</v>
      </c>
      <c r="I67" s="138"/>
      <c r="J67" s="138"/>
      <c r="K67" s="138"/>
      <c r="L67" s="138"/>
      <c r="M67" s="114">
        <f t="shared" ref="M67:M70" si="42">IF(ISNUMBER(SEARCH("squat",$B67)),IF($C67&gt;=0.5,IF($C67&lt;0.6,$D67*$E67," ")," ")," ")</f>
        <v>5</v>
      </c>
      <c r="N67" s="114" t="str">
        <f t="shared" ref="N67:N70" si="43">IF(ISNUMBER(SEARCH("squat",$B67)),IF($C67&gt;=0.6,IF($C67&lt;0.7,$D67*$E67," ")," ")," ")</f>
        <v xml:space="preserve"> </v>
      </c>
      <c r="O67" s="114" t="str">
        <f t="shared" ref="O67:O70" si="44">IF(ISNUMBER(SEARCH("squat",$B67)),IF($C67&gt;=0.7,IF($C67&lt;0.8,$D67*$E67," ")," ")," ")</f>
        <v xml:space="preserve"> </v>
      </c>
      <c r="P67" s="114" t="str">
        <f t="shared" ref="P67:P70" si="45">IF(ISNUMBER(SEARCH("squat",$B67)),IF($C67&gt;=0.8,IF($C67&lt;0.9,$D67*$E67," ")," ")," ")</f>
        <v xml:space="preserve"> </v>
      </c>
      <c r="Q67" s="114" t="str">
        <f t="shared" ref="Q67:Q70" si="46">IF(ISNUMBER(SEARCH("squat",$B67)),IF($C67&gt;=0.9,$D67*$E67," ")," ")</f>
        <v xml:space="preserve"> </v>
      </c>
      <c r="R67" s="138"/>
      <c r="S67" s="138"/>
      <c r="T67" s="138"/>
      <c r="U67" s="138"/>
      <c r="V67" s="138"/>
      <c r="W67" s="138"/>
      <c r="X67" s="138"/>
      <c r="Y67" s="138"/>
      <c r="Z67" s="138"/>
      <c r="AA67" s="138"/>
      <c r="AB67" s="139"/>
      <c r="AC67" s="13"/>
      <c r="AD67" s="140"/>
      <c r="AE67" s="140"/>
      <c r="AF67" s="140"/>
      <c r="AG67" s="140"/>
      <c r="AH67" s="18"/>
      <c r="AI67" s="18"/>
      <c r="AJ67" s="14"/>
    </row>
    <row r="68" spans="1:36">
      <c r="A68" s="38"/>
      <c r="B68" s="33" t="str">
        <f>+B67</f>
        <v>Squat</v>
      </c>
      <c r="C68" s="35">
        <v>0.6</v>
      </c>
      <c r="D68" s="36">
        <v>4</v>
      </c>
      <c r="E68" s="37">
        <v>1</v>
      </c>
      <c r="F68" s="36">
        <f>MROUND(SQ*C68,AR)</f>
        <v>60</v>
      </c>
      <c r="G68" s="114">
        <f t="shared" ref="G68:G69" si="47">+D68*E68</f>
        <v>4</v>
      </c>
      <c r="H68" s="114">
        <f t="shared" ref="H68:H70" si="48">+F68*G68</f>
        <v>240</v>
      </c>
      <c r="I68" s="4"/>
      <c r="J68" s="4"/>
      <c r="K68" s="4"/>
      <c r="L68" s="4"/>
      <c r="M68" s="114" t="str">
        <f t="shared" si="42"/>
        <v xml:space="preserve"> </v>
      </c>
      <c r="N68" s="114">
        <f t="shared" si="43"/>
        <v>4</v>
      </c>
      <c r="O68" s="114" t="str">
        <f t="shared" si="44"/>
        <v xml:space="preserve"> </v>
      </c>
      <c r="P68" s="114" t="str">
        <f t="shared" si="45"/>
        <v xml:space="preserve"> </v>
      </c>
      <c r="Q68" s="114" t="str">
        <f t="shared" si="46"/>
        <v xml:space="preserve"> </v>
      </c>
      <c r="R68" s="4"/>
      <c r="S68" s="4"/>
      <c r="T68" s="4"/>
      <c r="U68" s="4"/>
      <c r="V68" s="4"/>
      <c r="W68" s="4"/>
      <c r="X68" s="4"/>
      <c r="Y68" s="4"/>
      <c r="Z68" s="4"/>
      <c r="AA68" s="4"/>
      <c r="AB68" s="5"/>
      <c r="AC68" s="142"/>
      <c r="AD68" s="8"/>
      <c r="AE68" s="8"/>
      <c r="AF68" s="8"/>
      <c r="AG68" s="8"/>
      <c r="AH68" s="8"/>
      <c r="AI68" s="8"/>
      <c r="AJ68" s="16"/>
    </row>
    <row r="69" spans="1:36">
      <c r="A69" s="38"/>
      <c r="B69" s="33" t="str">
        <f>+B68</f>
        <v>Squat</v>
      </c>
      <c r="C69" s="35">
        <v>0.7</v>
      </c>
      <c r="D69" s="36">
        <v>3</v>
      </c>
      <c r="E69" s="37">
        <v>1</v>
      </c>
      <c r="F69" s="36">
        <f>MROUND(SQ*C69,AR)</f>
        <v>70</v>
      </c>
      <c r="G69" s="114">
        <f t="shared" si="47"/>
        <v>3</v>
      </c>
      <c r="H69" s="114">
        <f t="shared" si="48"/>
        <v>210</v>
      </c>
      <c r="I69" s="4"/>
      <c r="J69" s="4"/>
      <c r="K69" s="4"/>
      <c r="L69" s="4"/>
      <c r="M69" s="114" t="str">
        <f t="shared" si="42"/>
        <v xml:space="preserve"> </v>
      </c>
      <c r="N69" s="114" t="str">
        <f t="shared" si="43"/>
        <v xml:space="preserve"> </v>
      </c>
      <c r="O69" s="114">
        <f t="shared" si="44"/>
        <v>3</v>
      </c>
      <c r="P69" s="114" t="str">
        <f t="shared" si="45"/>
        <v xml:space="preserve"> </v>
      </c>
      <c r="Q69" s="114" t="str">
        <f t="shared" si="46"/>
        <v xml:space="preserve"> </v>
      </c>
      <c r="R69" s="4"/>
      <c r="S69" s="4"/>
      <c r="T69" s="4"/>
      <c r="U69" s="4"/>
      <c r="V69" s="4"/>
      <c r="W69" s="4"/>
      <c r="X69" s="4"/>
      <c r="Y69" s="4"/>
      <c r="Z69" s="4"/>
      <c r="AA69" s="4"/>
      <c r="AB69" s="5"/>
      <c r="AC69" s="142"/>
      <c r="AD69" s="8"/>
      <c r="AE69" s="8"/>
      <c r="AF69" s="8"/>
      <c r="AG69" s="8"/>
      <c r="AH69" s="8"/>
      <c r="AI69" s="8"/>
      <c r="AJ69" s="16"/>
    </row>
    <row r="70" spans="1:36">
      <c r="A70" s="38"/>
      <c r="B70" s="33" t="str">
        <f>+B68</f>
        <v>Squat</v>
      </c>
      <c r="C70" s="35">
        <v>0.8</v>
      </c>
      <c r="D70" s="36">
        <v>2</v>
      </c>
      <c r="E70" s="37">
        <v>5</v>
      </c>
      <c r="F70" s="36">
        <f>MROUND(SQ*C70,AR)</f>
        <v>80</v>
      </c>
      <c r="G70" s="114">
        <f>+D70*E70</f>
        <v>10</v>
      </c>
      <c r="H70" s="114">
        <f t="shared" si="48"/>
        <v>800</v>
      </c>
      <c r="I70" s="4"/>
      <c r="J70" s="4"/>
      <c r="K70" s="4"/>
      <c r="L70" s="4"/>
      <c r="M70" s="114" t="str">
        <f t="shared" si="42"/>
        <v xml:space="preserve"> </v>
      </c>
      <c r="N70" s="114" t="str">
        <f t="shared" si="43"/>
        <v xml:space="preserve"> </v>
      </c>
      <c r="O70" s="114" t="str">
        <f t="shared" si="44"/>
        <v xml:space="preserve"> </v>
      </c>
      <c r="P70" s="114">
        <f t="shared" si="45"/>
        <v>10</v>
      </c>
      <c r="Q70" s="114" t="str">
        <f t="shared" si="46"/>
        <v xml:space="preserve"> </v>
      </c>
      <c r="R70" s="4"/>
      <c r="S70" s="4"/>
      <c r="T70" s="4"/>
      <c r="U70" s="4"/>
      <c r="V70" s="4"/>
      <c r="W70" s="4"/>
      <c r="X70" s="4"/>
      <c r="Y70" s="4"/>
      <c r="Z70" s="4"/>
      <c r="AA70" s="4"/>
      <c r="AB70" s="5"/>
      <c r="AC70" s="13"/>
      <c r="AD70" s="13"/>
      <c r="AE70" s="13"/>
      <c r="AF70" s="13"/>
      <c r="AG70" s="13"/>
      <c r="AH70" s="8"/>
      <c r="AI70" s="8"/>
      <c r="AJ70" s="16"/>
    </row>
    <row r="71" spans="1:36">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J71" s="16"/>
    </row>
    <row r="72" spans="1:36">
      <c r="A72" s="21">
        <v>2</v>
      </c>
      <c r="B72" s="9" t="s">
        <v>8</v>
      </c>
      <c r="C72" s="10">
        <v>0.5</v>
      </c>
      <c r="D72" s="11">
        <v>5</v>
      </c>
      <c r="E72" s="12">
        <v>1</v>
      </c>
      <c r="F72" s="11">
        <f>MROUND(BP*C72,AR)</f>
        <v>50</v>
      </c>
      <c r="G72" s="4"/>
      <c r="H72" s="4"/>
      <c r="I72" s="58">
        <f t="shared" ref="I72:I75" si="49">+D72*E72</f>
        <v>5</v>
      </c>
      <c r="J72" s="58">
        <f t="shared" ref="J72:J75" si="50">+I72*F72</f>
        <v>250</v>
      </c>
      <c r="K72" s="4"/>
      <c r="L72" s="4"/>
      <c r="M72" s="4"/>
      <c r="N72" s="4"/>
      <c r="O72" s="4"/>
      <c r="P72" s="4"/>
      <c r="Q72" s="4"/>
      <c r="R72" s="111">
        <f>IF(ISNUMBER(SEARCH("bench",$B72)),IF($C72&gt;=0.5,IF($C72&lt;0.6,$D72*$E72," ")," ")," ")</f>
        <v>5</v>
      </c>
      <c r="S72" s="111" t="str">
        <f>IF(ISNUMBER(SEARCH("bench",$B72)),IF($C72&gt;=0.6,IF($C72&lt;0.7,$D72*$E72," ")," ")," ")</f>
        <v xml:space="preserve"> </v>
      </c>
      <c r="T72" s="111" t="str">
        <f>IF(ISNUMBER(SEARCH("bench",$B72)),IF($C72&gt;=0.7,IF($C72&lt;0.8,$D72*$E72," ")," ")," ")</f>
        <v xml:space="preserve"> </v>
      </c>
      <c r="U72" s="111" t="str">
        <f>IF(ISNUMBER(SEARCH("bench",$B72)),IF($C72&gt;=0.8,IF($C72&lt;0.9,$D72*$E72," ")," ")," ")</f>
        <v xml:space="preserve"> </v>
      </c>
      <c r="V72" s="111" t="str">
        <f>IF(ISNUMBER(SEARCH("bench",$B72)),IF($C72&gt;=0.9,$D72*$E72," ")," ")</f>
        <v xml:space="preserve"> </v>
      </c>
      <c r="W72" s="4"/>
      <c r="X72" s="4"/>
      <c r="Y72" s="4"/>
      <c r="Z72" s="4"/>
      <c r="AA72" s="4"/>
      <c r="AB72" s="5"/>
      <c r="AC72" s="13"/>
      <c r="AD72" s="8"/>
      <c r="AE72" s="8"/>
      <c r="AF72" s="8"/>
      <c r="AG72" s="8"/>
      <c r="AH72" s="8"/>
      <c r="AI72" s="8"/>
      <c r="AJ72" s="16"/>
    </row>
    <row r="73" spans="1:36">
      <c r="A73" s="15"/>
      <c r="B73" s="20" t="str">
        <f>+B72</f>
        <v>BenchPress</v>
      </c>
      <c r="C73" s="10">
        <v>0.6</v>
      </c>
      <c r="D73" s="11">
        <v>4</v>
      </c>
      <c r="E73" s="12">
        <v>1</v>
      </c>
      <c r="F73" s="11">
        <f>MROUND(BP*C73,AR)</f>
        <v>60</v>
      </c>
      <c r="G73" s="4"/>
      <c r="H73" s="4"/>
      <c r="I73" s="58">
        <f t="shared" si="49"/>
        <v>4</v>
      </c>
      <c r="J73" s="58">
        <f t="shared" si="50"/>
        <v>240</v>
      </c>
      <c r="K73" s="4"/>
      <c r="L73" s="4"/>
      <c r="M73" s="4"/>
      <c r="N73" s="4"/>
      <c r="O73" s="4"/>
      <c r="P73" s="4"/>
      <c r="Q73" s="4"/>
      <c r="R73" s="111" t="str">
        <f>IF(ISNUMBER(SEARCH("bench",$B73)),IF($C73&gt;=0.5,IF($C73&lt;0.6,$D73*$E73," ")," ")," ")</f>
        <v xml:space="preserve"> </v>
      </c>
      <c r="S73" s="111">
        <f>IF(ISNUMBER(SEARCH("bench",$B73)),IF($C73&gt;=0.6,IF($C73&lt;0.7,$D73*$E73," ")," ")," ")</f>
        <v>4</v>
      </c>
      <c r="T73" s="111" t="str">
        <f>IF(ISNUMBER(SEARCH("bench",$B73)),IF($C73&gt;=0.7,IF($C73&lt;0.8,$D73*$E73," ")," ")," ")</f>
        <v xml:space="preserve"> </v>
      </c>
      <c r="U73" s="111" t="str">
        <f>IF(ISNUMBER(SEARCH("bench",$B73)),IF($C73&gt;=0.8,IF($C73&lt;0.9,$D73*$E73," ")," ")," ")</f>
        <v xml:space="preserve"> </v>
      </c>
      <c r="V73" s="111" t="str">
        <f>IF(ISNUMBER(SEARCH("bench",$B73)),IF($C73&gt;=0.9,$D73*$E73," ")," ")</f>
        <v xml:space="preserve"> </v>
      </c>
      <c r="W73" s="4"/>
      <c r="X73" s="4"/>
      <c r="Y73" s="4"/>
      <c r="Z73" s="4"/>
      <c r="AA73" s="4"/>
      <c r="AB73" s="5"/>
      <c r="AC73" s="13"/>
      <c r="AD73" s="8"/>
      <c r="AE73" s="8"/>
      <c r="AF73" s="8"/>
      <c r="AG73" s="8"/>
      <c r="AH73" s="8"/>
      <c r="AI73" s="8"/>
      <c r="AJ73" s="16"/>
    </row>
    <row r="74" spans="1:36">
      <c r="A74" s="21"/>
      <c r="B74" s="20" t="str">
        <f t="shared" ref="B74:B75" si="51">+B73</f>
        <v>BenchPress</v>
      </c>
      <c r="C74" s="10">
        <v>0.7</v>
      </c>
      <c r="D74" s="11">
        <v>3</v>
      </c>
      <c r="E74" s="12">
        <v>1</v>
      </c>
      <c r="F74" s="11">
        <f>MROUND(BP*C74,AR)</f>
        <v>70</v>
      </c>
      <c r="G74" s="4"/>
      <c r="H74" s="4"/>
      <c r="I74" s="58">
        <f t="shared" si="49"/>
        <v>3</v>
      </c>
      <c r="J74" s="58">
        <f t="shared" si="50"/>
        <v>210</v>
      </c>
      <c r="K74" s="4"/>
      <c r="L74" s="4"/>
      <c r="M74" s="4"/>
      <c r="N74" s="4"/>
      <c r="O74" s="4"/>
      <c r="P74" s="4"/>
      <c r="Q74" s="4"/>
      <c r="R74" s="111" t="str">
        <f>IF(ISNUMBER(SEARCH("bench",$B74)),IF($C74&gt;=0.5,IF($C74&lt;0.6,$D74*$E74," ")," ")," ")</f>
        <v xml:space="preserve"> </v>
      </c>
      <c r="S74" s="111" t="str">
        <f>IF(ISNUMBER(SEARCH("bench",$B74)),IF($C74&gt;=0.6,IF($C74&lt;0.7,$D74*$E74," ")," ")," ")</f>
        <v xml:space="preserve"> </v>
      </c>
      <c r="T74" s="111">
        <f>IF(ISNUMBER(SEARCH("bench",$B74)),IF($C74&gt;=0.7,IF($C74&lt;0.8,$D74*$E74," ")," ")," ")</f>
        <v>3</v>
      </c>
      <c r="U74" s="111" t="str">
        <f>IF(ISNUMBER(SEARCH("bench",$B74)),IF($C74&gt;=0.8,IF($C74&lt;0.9,$D74*$E74," ")," ")," ")</f>
        <v xml:space="preserve"> </v>
      </c>
      <c r="V74" s="111" t="str">
        <f>IF(ISNUMBER(SEARCH("bench",$B74)),IF($C74&gt;=0.9,$D74*$E74," ")," ")</f>
        <v xml:space="preserve"> </v>
      </c>
      <c r="W74" s="4"/>
      <c r="X74" s="4"/>
      <c r="Y74" s="4"/>
      <c r="Z74" s="4"/>
      <c r="AA74" s="4"/>
      <c r="AB74" s="5"/>
      <c r="AC74" s="142"/>
      <c r="AD74" s="8"/>
      <c r="AE74" s="8"/>
      <c r="AF74" s="8"/>
      <c r="AG74" s="8"/>
      <c r="AH74" s="8"/>
      <c r="AI74" s="8"/>
      <c r="AJ74" s="16"/>
    </row>
    <row r="75" spans="1:36">
      <c r="A75" s="15"/>
      <c r="B75" s="20" t="str">
        <f t="shared" si="51"/>
        <v>BenchPress</v>
      </c>
      <c r="C75" s="10">
        <v>0.8</v>
      </c>
      <c r="D75" s="11">
        <v>2</v>
      </c>
      <c r="E75" s="12">
        <v>5</v>
      </c>
      <c r="F75" s="11">
        <f>MROUND(BP*C75,AR)</f>
        <v>80</v>
      </c>
      <c r="G75" s="4"/>
      <c r="H75" s="4"/>
      <c r="I75" s="58">
        <f t="shared" si="49"/>
        <v>10</v>
      </c>
      <c r="J75" s="58">
        <f t="shared" si="50"/>
        <v>800</v>
      </c>
      <c r="K75" s="4"/>
      <c r="L75" s="4"/>
      <c r="M75" s="4"/>
      <c r="N75" s="4"/>
      <c r="O75" s="4"/>
      <c r="P75" s="4"/>
      <c r="Q75" s="4"/>
      <c r="R75" s="111" t="str">
        <f>IF(ISNUMBER(SEARCH("bench",$B75)),IF($C75&gt;=0.5,IF($C75&lt;0.6,$D75*$E75," ")," ")," ")</f>
        <v xml:space="preserve"> </v>
      </c>
      <c r="S75" s="111" t="str">
        <f>IF(ISNUMBER(SEARCH("bench",$B75)),IF($C75&gt;=0.6,IF($C75&lt;0.7,$D75*$E75," ")," ")," ")</f>
        <v xml:space="preserve"> </v>
      </c>
      <c r="T75" s="111" t="str">
        <f>IF(ISNUMBER(SEARCH("bench",$B75)),IF($C75&gt;=0.7,IF($C75&lt;0.8,$D75*$E75," ")," ")," ")</f>
        <v xml:space="preserve"> </v>
      </c>
      <c r="U75" s="111">
        <f>IF(ISNUMBER(SEARCH("bench",$B75)),IF($C75&gt;=0.8,IF($C75&lt;0.9,$D75*$E75," ")," ")," ")</f>
        <v>10</v>
      </c>
      <c r="V75" s="111" t="str">
        <f>IF(ISNUMBER(SEARCH("bench",$B75)),IF($C75&gt;=0.9,$D75*$E75," ")," ")</f>
        <v xml:space="preserve"> </v>
      </c>
      <c r="W75" s="4"/>
      <c r="X75" s="4"/>
      <c r="Y75" s="4"/>
      <c r="Z75" s="4"/>
      <c r="AA75" s="4"/>
      <c r="AB75" s="5"/>
      <c r="AC75" s="13"/>
      <c r="AD75" s="13"/>
      <c r="AE75" s="13"/>
      <c r="AF75" s="13"/>
      <c r="AG75" s="13"/>
      <c r="AH75" s="8"/>
      <c r="AI75" s="8"/>
      <c r="AJ75" s="16"/>
    </row>
    <row r="76" spans="1:36">
      <c r="A76" s="31"/>
      <c r="B76" s="8"/>
      <c r="C76" s="8"/>
      <c r="D76" s="8"/>
      <c r="E76" s="8"/>
      <c r="F76" s="366"/>
      <c r="G76" s="4"/>
      <c r="H76" s="4"/>
      <c r="I76" s="4"/>
      <c r="J76" s="4"/>
      <c r="K76" s="4"/>
      <c r="L76" s="4"/>
      <c r="M76" s="4"/>
      <c r="N76" s="4"/>
      <c r="O76" s="4"/>
      <c r="P76" s="4"/>
      <c r="Q76" s="4"/>
      <c r="R76" s="4"/>
      <c r="S76" s="4"/>
      <c r="T76" s="4"/>
      <c r="U76" s="4"/>
      <c r="V76" s="4"/>
      <c r="W76" s="4"/>
      <c r="X76" s="4"/>
      <c r="Y76" s="4"/>
      <c r="Z76" s="4"/>
      <c r="AA76" s="4"/>
      <c r="AB76" s="5"/>
      <c r="AC76" s="8"/>
      <c r="AD76" s="8"/>
      <c r="AE76" s="8"/>
      <c r="AF76" s="8"/>
      <c r="AG76" s="8"/>
      <c r="AH76" s="8"/>
      <c r="AI76" s="8"/>
      <c r="AJ76" s="16"/>
    </row>
    <row r="77" spans="1:36">
      <c r="A77" s="23">
        <v>3</v>
      </c>
      <c r="B77" s="6" t="s">
        <v>3</v>
      </c>
      <c r="C77" s="24"/>
      <c r="D77" s="25">
        <v>8</v>
      </c>
      <c r="E77" s="26">
        <v>4</v>
      </c>
      <c r="F77" s="25"/>
      <c r="G77" s="4"/>
      <c r="H77" s="4"/>
      <c r="I77" s="4"/>
      <c r="J77" s="4"/>
      <c r="K77" s="4"/>
      <c r="L77" s="4"/>
      <c r="M77" s="4"/>
      <c r="N77" s="4"/>
      <c r="O77" s="4"/>
      <c r="P77" s="4"/>
      <c r="Q77" s="4"/>
      <c r="R77" s="4"/>
      <c r="S77" s="4"/>
      <c r="T77" s="4"/>
      <c r="U77" s="4"/>
      <c r="V77" s="4"/>
      <c r="W77" s="4"/>
      <c r="X77" s="4"/>
      <c r="Y77" s="4"/>
      <c r="Z77" s="4"/>
      <c r="AA77" s="4"/>
      <c r="AB77" s="8"/>
      <c r="AC77" s="13"/>
      <c r="AD77" s="13"/>
      <c r="AE77" s="13"/>
      <c r="AF77" s="13"/>
      <c r="AG77" s="8"/>
      <c r="AH77" s="8"/>
      <c r="AI77" s="8"/>
      <c r="AJ77" s="16"/>
    </row>
    <row r="78" spans="1:36">
      <c r="A78" s="23">
        <v>4</v>
      </c>
      <c r="B78" s="6" t="s">
        <v>18</v>
      </c>
      <c r="C78" s="24"/>
      <c r="D78" s="25">
        <v>8</v>
      </c>
      <c r="E78" s="26">
        <v>4</v>
      </c>
      <c r="F78" s="25"/>
      <c r="G78" s="4"/>
      <c r="H78" s="4"/>
      <c r="I78" s="4"/>
      <c r="J78" s="4"/>
      <c r="K78" s="4"/>
      <c r="L78" s="4"/>
      <c r="M78" s="4"/>
      <c r="N78" s="4"/>
      <c r="O78" s="4"/>
      <c r="P78" s="4"/>
      <c r="Q78" s="4"/>
      <c r="R78" s="4"/>
      <c r="S78" s="4"/>
      <c r="T78" s="4"/>
      <c r="U78" s="4"/>
      <c r="V78" s="4"/>
      <c r="W78" s="4"/>
      <c r="X78" s="4"/>
      <c r="Y78" s="4"/>
      <c r="Z78" s="4"/>
      <c r="AA78" s="4"/>
      <c r="AB78" s="8"/>
      <c r="AC78" s="13"/>
      <c r="AD78" s="13"/>
      <c r="AE78" s="13"/>
      <c r="AF78" s="13"/>
      <c r="AG78" s="8"/>
      <c r="AH78" s="8"/>
      <c r="AI78" s="8"/>
      <c r="AJ78" s="16"/>
    </row>
    <row r="79" spans="1:36">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J79" s="16"/>
    </row>
    <row r="80" spans="1:36">
      <c r="A80" s="32">
        <v>5</v>
      </c>
      <c r="B80" s="34" t="s">
        <v>86</v>
      </c>
      <c r="C80" s="35">
        <v>0.4</v>
      </c>
      <c r="D80" s="36">
        <v>3</v>
      </c>
      <c r="E80" s="37">
        <v>1</v>
      </c>
      <c r="F80" s="36">
        <f>MROUND(SQ*C80,AR)</f>
        <v>40</v>
      </c>
      <c r="G80" s="114">
        <f>+D80*E80</f>
        <v>3</v>
      </c>
      <c r="H80" s="114">
        <f>+F80*G80</f>
        <v>120</v>
      </c>
      <c r="I80" s="4"/>
      <c r="J80" s="4"/>
      <c r="K80" s="4"/>
      <c r="L80" s="4"/>
      <c r="M80" s="114" t="str">
        <f>IF(ISNUMBER(SEARCH("squat",$B80)),IF($C80&gt;=0.5,IF($C80&lt;0.6,$D80*$E80," ")," ")," ")</f>
        <v xml:space="preserve"> </v>
      </c>
      <c r="N80" s="114" t="str">
        <f>IF(ISNUMBER(SEARCH("squat",$B80)),IF($C80&gt;=0.6,IF($C80&lt;0.7,$D80*$E80," ")," ")," ")</f>
        <v xml:space="preserve"> </v>
      </c>
      <c r="O80" s="114" t="str">
        <f>IF(ISNUMBER(SEARCH("squat",$B80)),IF($C80&gt;=0.7,IF($C80&lt;0.8,$D80*$E80," ")," ")," ")</f>
        <v xml:space="preserve"> </v>
      </c>
      <c r="P80" s="114" t="str">
        <f>IF(ISNUMBER(SEARCH("squat",$B80)),IF($C80&gt;=0.8,IF($C80&lt;0.9,$D80*$E80," ")," ")," ")</f>
        <v xml:space="preserve"> </v>
      </c>
      <c r="Q80" s="114" t="str">
        <f>IF(ISNUMBER(SEARCH("squat",$B80)),IF($C80&gt;=0.9,$D80*$E80," ")," ")</f>
        <v xml:space="preserve"> </v>
      </c>
      <c r="R80" s="4"/>
      <c r="S80" s="4"/>
      <c r="T80" s="4"/>
      <c r="U80" s="4"/>
      <c r="V80" s="4"/>
      <c r="W80" s="4"/>
      <c r="X80" s="4"/>
      <c r="Y80" s="4"/>
      <c r="Z80" s="4"/>
      <c r="AA80" s="4"/>
      <c r="AB80" s="5"/>
      <c r="AC80" s="13"/>
      <c r="AD80" s="8"/>
      <c r="AE80" s="8"/>
      <c r="AF80" s="8"/>
      <c r="AG80" s="8"/>
      <c r="AH80" s="8"/>
      <c r="AI80" s="8"/>
      <c r="AJ80" s="16"/>
    </row>
    <row r="81" spans="1:36">
      <c r="A81" s="38"/>
      <c r="B81" s="33" t="str">
        <f>+B80</f>
        <v>Front squat</v>
      </c>
      <c r="C81" s="35">
        <v>0.45</v>
      </c>
      <c r="D81" s="36">
        <v>3</v>
      </c>
      <c r="E81" s="37">
        <v>1</v>
      </c>
      <c r="F81" s="36">
        <f>MROUND(SQ*C81,AR)</f>
        <v>45</v>
      </c>
      <c r="G81" s="114">
        <f t="shared" ref="G81:G82" si="52">+D81*E81</f>
        <v>3</v>
      </c>
      <c r="H81" s="114">
        <f t="shared" ref="H81:H82" si="53">+F81*G81</f>
        <v>135</v>
      </c>
      <c r="I81" s="4"/>
      <c r="J81" s="4"/>
      <c r="K81" s="4"/>
      <c r="L81" s="4"/>
      <c r="M81" s="114" t="str">
        <f>IF(ISNUMBER(SEARCH("squat",$B81)),IF($C81&gt;=0.5,IF($C81&lt;0.6,$D81*$E81," ")," ")," ")</f>
        <v xml:space="preserve"> </v>
      </c>
      <c r="N81" s="114" t="str">
        <f>IF(ISNUMBER(SEARCH("squat",$B81)),IF($C81&gt;=0.6,IF($C81&lt;0.7,$D81*$E81," ")," ")," ")</f>
        <v xml:space="preserve"> </v>
      </c>
      <c r="O81" s="114" t="str">
        <f>IF(ISNUMBER(SEARCH("squat",$B81)),IF($C81&gt;=0.7,IF($C81&lt;0.8,$D81*$E81," ")," ")," ")</f>
        <v xml:space="preserve"> </v>
      </c>
      <c r="P81" s="114" t="str">
        <f>IF(ISNUMBER(SEARCH("squat",$B81)),IF($C81&gt;=0.8,IF($C81&lt;0.9,$D81*$E81," ")," ")," ")</f>
        <v xml:space="preserve"> </v>
      </c>
      <c r="Q81" s="114" t="str">
        <f>IF(ISNUMBER(SEARCH("squat",$B81)),IF($C81&gt;=0.9,$D81*$E81," ")," ")</f>
        <v xml:space="preserve"> </v>
      </c>
      <c r="R81" s="4"/>
      <c r="S81" s="4"/>
      <c r="T81" s="4"/>
      <c r="U81" s="4"/>
      <c r="V81" s="4"/>
      <c r="W81" s="4"/>
      <c r="X81" s="4"/>
      <c r="Y81" s="4"/>
      <c r="Z81" s="4"/>
      <c r="AA81" s="4"/>
      <c r="AB81" s="5"/>
      <c r="AC81" s="142"/>
      <c r="AD81" s="8"/>
      <c r="AE81" s="8"/>
      <c r="AF81" s="8"/>
      <c r="AG81" s="8"/>
      <c r="AH81" s="8"/>
      <c r="AI81" s="8"/>
      <c r="AJ81" s="16"/>
    </row>
    <row r="82" spans="1:36">
      <c r="A82" s="38"/>
      <c r="B82" s="33" t="str">
        <f>+B81</f>
        <v>Front squat</v>
      </c>
      <c r="C82" s="35">
        <v>0.5</v>
      </c>
      <c r="D82" s="36">
        <v>3</v>
      </c>
      <c r="E82" s="37">
        <v>4</v>
      </c>
      <c r="F82" s="36">
        <f>MROUND(SQ*C82,AR)</f>
        <v>50</v>
      </c>
      <c r="G82" s="114">
        <f t="shared" si="52"/>
        <v>12</v>
      </c>
      <c r="H82" s="114">
        <f t="shared" si="53"/>
        <v>600</v>
      </c>
      <c r="I82" s="4"/>
      <c r="J82" s="4"/>
      <c r="K82" s="4"/>
      <c r="L82" s="4"/>
      <c r="M82" s="114">
        <f>IF(ISNUMBER(SEARCH("squat",$B82)),IF($C82&gt;=0.5,IF($C82&lt;0.6,$D82*$E82," ")," ")," ")</f>
        <v>12</v>
      </c>
      <c r="N82" s="114" t="str">
        <f>IF(ISNUMBER(SEARCH("squat",$B82)),IF($C82&gt;=0.6,IF($C82&lt;0.7,$D82*$E82," ")," ")," ")</f>
        <v xml:space="preserve"> </v>
      </c>
      <c r="O82" s="114" t="str">
        <f>IF(ISNUMBER(SEARCH("squat",$B82)),IF($C82&gt;=0.7,IF($C82&lt;0.8,$D82*$E82," ")," ")," ")</f>
        <v xml:space="preserve"> </v>
      </c>
      <c r="P82" s="114" t="str">
        <f>IF(ISNUMBER(SEARCH("squat",$B82)),IF($C82&gt;=0.8,IF($C82&lt;0.9,$D82*$E82," ")," ")," ")</f>
        <v xml:space="preserve"> </v>
      </c>
      <c r="Q82" s="114" t="str">
        <f>IF(ISNUMBER(SEARCH("squat",$B82)),IF($C82&gt;=0.9,$D82*$E82," ")," ")</f>
        <v xml:space="preserve"> </v>
      </c>
      <c r="R82" s="4"/>
      <c r="S82" s="4"/>
      <c r="T82" s="4"/>
      <c r="U82" s="4"/>
      <c r="V82" s="4"/>
      <c r="W82" s="4"/>
      <c r="X82" s="4"/>
      <c r="Y82" s="4"/>
      <c r="Z82" s="4"/>
      <c r="AA82" s="4"/>
      <c r="AB82" s="5"/>
      <c r="AC82" s="13"/>
      <c r="AD82" s="13"/>
      <c r="AE82" s="13"/>
      <c r="AF82" s="13"/>
      <c r="AG82" s="8"/>
      <c r="AH82" s="8"/>
      <c r="AI82" s="8"/>
      <c r="AJ82" s="16"/>
    </row>
    <row r="83" spans="1:36">
      <c r="A83" s="31"/>
      <c r="B83" s="8"/>
      <c r="C83" s="8"/>
      <c r="D83" s="8"/>
      <c r="E83" s="8"/>
      <c r="F83" s="366"/>
      <c r="G83" s="4"/>
      <c r="H83" s="4"/>
      <c r="I83" s="4"/>
      <c r="J83" s="4"/>
      <c r="K83" s="4"/>
      <c r="L83" s="4"/>
      <c r="M83" s="4"/>
      <c r="N83" s="4"/>
      <c r="O83" s="4"/>
      <c r="P83" s="4"/>
      <c r="Q83" s="4"/>
      <c r="R83" s="4"/>
      <c r="S83" s="4"/>
      <c r="T83" s="4"/>
      <c r="U83" s="4"/>
      <c r="V83" s="4"/>
      <c r="W83" s="4"/>
      <c r="X83" s="4"/>
      <c r="Y83" s="4"/>
      <c r="Z83" s="4"/>
      <c r="AA83" s="4"/>
      <c r="AB83" s="8"/>
      <c r="AC83" s="8"/>
      <c r="AD83" s="8"/>
      <c r="AE83" s="8"/>
      <c r="AF83" s="8"/>
      <c r="AG83" s="8"/>
      <c r="AH83" s="8"/>
      <c r="AI83" s="8"/>
      <c r="AJ83" s="16"/>
    </row>
    <row r="84" spans="1:36">
      <c r="A84" s="23">
        <v>6</v>
      </c>
      <c r="B84" s="6" t="s">
        <v>48</v>
      </c>
      <c r="C84" s="24"/>
      <c r="D84" s="25">
        <v>5</v>
      </c>
      <c r="E84" s="26">
        <v>5</v>
      </c>
      <c r="F84" s="50"/>
      <c r="G84" s="90"/>
      <c r="H84" s="90"/>
      <c r="I84" s="90"/>
      <c r="J84" s="90"/>
      <c r="K84" s="90"/>
      <c r="L84" s="90"/>
      <c r="M84" s="90"/>
      <c r="N84" s="90"/>
      <c r="O84" s="90"/>
      <c r="P84" s="90"/>
      <c r="Q84" s="90"/>
      <c r="R84" s="90"/>
      <c r="S84" s="90"/>
      <c r="T84" s="90"/>
      <c r="U84" s="90"/>
      <c r="V84" s="90"/>
      <c r="W84" s="90"/>
      <c r="X84" s="90"/>
      <c r="Y84" s="90"/>
      <c r="Z84" s="90"/>
      <c r="AA84" s="90"/>
      <c r="AB84" s="19"/>
      <c r="AC84" s="13"/>
      <c r="AD84" s="13"/>
      <c r="AE84" s="13"/>
      <c r="AF84" s="13"/>
      <c r="AG84" s="13"/>
      <c r="AH84" s="27"/>
      <c r="AI84" s="27"/>
      <c r="AJ84" s="19"/>
    </row>
    <row r="85" spans="1:36" ht="15" thickBot="1">
      <c r="G85" s="4"/>
      <c r="H85" s="4"/>
      <c r="I85" s="4"/>
      <c r="J85" s="4"/>
      <c r="K85" s="4"/>
      <c r="L85" s="4"/>
      <c r="M85" s="4"/>
      <c r="N85" s="4"/>
      <c r="O85" s="4"/>
      <c r="P85" s="4"/>
      <c r="Q85" s="4"/>
      <c r="R85" s="4"/>
      <c r="S85" s="4"/>
      <c r="T85" s="4"/>
      <c r="U85" s="4"/>
      <c r="V85" s="4"/>
      <c r="W85" s="4"/>
      <c r="X85" s="4"/>
      <c r="Y85" s="4"/>
      <c r="Z85" s="4"/>
      <c r="AA85" s="4"/>
    </row>
    <row r="86" spans="1:36" ht="15" thickBot="1">
      <c r="A86" s="409" t="s">
        <v>14</v>
      </c>
      <c r="B86" s="410"/>
      <c r="C86" s="59" t="s">
        <v>0</v>
      </c>
      <c r="D86" s="59" t="s">
        <v>5</v>
      </c>
      <c r="E86" s="59" t="s">
        <v>6</v>
      </c>
      <c r="F86" s="369" t="s">
        <v>7</v>
      </c>
      <c r="G86" s="4"/>
      <c r="H86" s="4"/>
      <c r="I86" s="4"/>
      <c r="J86" s="4"/>
      <c r="K86" s="4"/>
      <c r="L86" s="4"/>
      <c r="M86" s="4"/>
      <c r="N86" s="4"/>
      <c r="O86" s="4"/>
      <c r="P86" s="4"/>
      <c r="Q86" s="4"/>
      <c r="R86" s="4"/>
      <c r="S86" s="4"/>
      <c r="T86" s="4"/>
      <c r="U86" s="4"/>
      <c r="V86" s="4"/>
      <c r="W86" s="4"/>
      <c r="X86" s="4"/>
      <c r="Y86" s="4"/>
      <c r="Z86" s="4"/>
      <c r="AA86" s="4"/>
    </row>
    <row r="87" spans="1:36">
      <c r="G87" s="4"/>
      <c r="H87" s="4"/>
      <c r="I87" s="4"/>
      <c r="J87" s="4"/>
      <c r="K87" s="4"/>
      <c r="L87" s="4"/>
      <c r="M87" s="4"/>
      <c r="N87" s="4"/>
      <c r="O87" s="4"/>
      <c r="P87" s="4"/>
      <c r="Q87" s="4"/>
      <c r="R87" s="4"/>
      <c r="S87" s="4"/>
      <c r="T87" s="4"/>
      <c r="U87" s="4"/>
      <c r="V87" s="4"/>
      <c r="W87" s="4"/>
      <c r="X87" s="4"/>
      <c r="Y87" s="4"/>
      <c r="Z87" s="4"/>
      <c r="AA87" s="4"/>
    </row>
    <row r="88" spans="1:36">
      <c r="A88" s="130">
        <v>1</v>
      </c>
      <c r="B88" s="129" t="s">
        <v>72</v>
      </c>
      <c r="C88" s="74">
        <v>0.5</v>
      </c>
      <c r="D88" s="75">
        <v>3</v>
      </c>
      <c r="E88" s="75">
        <v>1</v>
      </c>
      <c r="F88" s="370">
        <f>MROUND(DL*C88,AR)</f>
        <v>50</v>
      </c>
      <c r="G88" s="149"/>
      <c r="H88" s="138"/>
      <c r="I88" s="140"/>
      <c r="J88" s="141"/>
      <c r="K88" s="150">
        <f>+D88*E88</f>
        <v>3</v>
      </c>
      <c r="L88" s="98">
        <f>+K88*F88</f>
        <v>150</v>
      </c>
      <c r="M88" s="76"/>
      <c r="N88" s="76"/>
      <c r="O88" s="76"/>
      <c r="P88" s="76"/>
      <c r="Q88" s="76"/>
      <c r="R88" s="76" t="str">
        <f>IF(ISNUMBER(SEARCH("bench",$B88)),IF($C88&gt;=0.5,IF($C88&lt;0.6,$D88*$E88," ")," ")," ")</f>
        <v xml:space="preserve"> </v>
      </c>
      <c r="S88" s="76" t="str">
        <f>IF(ISNUMBER(SEARCH("bench",$B88)),IF($C88&gt;=0.6,IF($C88&lt;0.7,$D88*$E88," ")," ")," ")</f>
        <v xml:space="preserve"> </v>
      </c>
      <c r="T88" s="76" t="str">
        <f>IF(ISNUMBER(SEARCH("bench",$B88)),IF($C88&gt;=0.7,IF($C88&lt;0.8,$D88*$E88," ")," ")," ")</f>
        <v xml:space="preserve"> </v>
      </c>
      <c r="U88" s="76" t="str">
        <f>IF(ISNUMBER(SEARCH("bench",$B88)),IF($C88&gt;=0.8,IF($C88&lt;0.9,$D88*$E88," ")," ")," ")</f>
        <v xml:space="preserve"> </v>
      </c>
      <c r="V88" s="76" t="str">
        <f>IF(ISNUMBER(SEARCH("bench",$B88)),IF($C88&gt;=0.9,$D88*$E88," ")," ")</f>
        <v xml:space="preserve"> </v>
      </c>
      <c r="W88" s="103">
        <f t="shared" ref="W88:W91" si="54">IF(ISNUMBER(SEARCH("deadlift",$B88)),IF($C88&gt;=0.5,IF($C88&lt;0.6,$D88*$E88," ")," ")," ")</f>
        <v>3</v>
      </c>
      <c r="X88" s="103" t="str">
        <f t="shared" ref="X88:X91" si="55">IF(ISNUMBER(SEARCH("deadlift",$B88)),IF($C88&gt;=0.6,IF($C88&lt;0.7,$D88*$E88," ")," ")," ")</f>
        <v xml:space="preserve"> </v>
      </c>
      <c r="Y88" s="103" t="str">
        <f t="shared" ref="Y88:Y91" si="56">IF(ISNUMBER(SEARCH("deadlift",$B88)),IF($C88&gt;=0.7,IF($C88&lt;0.8,$D88*$E88," ")," ")," ")</f>
        <v xml:space="preserve"> </v>
      </c>
      <c r="Z88" s="103" t="str">
        <f t="shared" ref="Z88:Z91" si="57">IF(ISNUMBER(SEARCH("deadlift",$B88)),IF($C88&gt;=0.8,IF($C88&lt;0.9,$D88*$E88," ")," ")," ")</f>
        <v xml:space="preserve"> </v>
      </c>
      <c r="AA88" s="103" t="str">
        <f t="shared" ref="AA88:AA91" si="58">IF(ISNUMBER(SEARCH("deadlift",$B88)),IF($C88&gt;=0.9,$D88*$E88," ")," ")</f>
        <v xml:space="preserve"> </v>
      </c>
      <c r="AB88" s="77"/>
      <c r="AC88" s="70"/>
      <c r="AD88" s="78"/>
      <c r="AE88" s="78"/>
      <c r="AF88" s="78"/>
      <c r="AG88" s="78"/>
      <c r="AH88" s="78"/>
      <c r="AI88" s="78"/>
      <c r="AJ88" s="79"/>
    </row>
    <row r="89" spans="1:36">
      <c r="A89" s="80"/>
      <c r="B89" s="81" t="str">
        <f>+B88</f>
        <v>Deadlift to knees</v>
      </c>
      <c r="C89" s="74">
        <v>0.6</v>
      </c>
      <c r="D89" s="75">
        <v>3</v>
      </c>
      <c r="E89" s="75">
        <v>1</v>
      </c>
      <c r="F89" s="370">
        <f>MROUND(DL*C89,AR)</f>
        <v>60</v>
      </c>
      <c r="G89" s="4"/>
      <c r="H89" s="4"/>
      <c r="K89" s="150">
        <f>+D89*E89</f>
        <v>3</v>
      </c>
      <c r="L89" s="98">
        <f>+K89*F89</f>
        <v>180</v>
      </c>
      <c r="M89" s="4"/>
      <c r="N89" s="4"/>
      <c r="O89" s="4"/>
      <c r="P89" s="4"/>
      <c r="Q89" s="4"/>
      <c r="R89" s="4" t="str">
        <f>IF(ISNUMBER(SEARCH("bench",$B89)),IF($C89&gt;=0.5,IF($C89&lt;0.6,$D89*$E89," ")," ")," ")</f>
        <v xml:space="preserve"> </v>
      </c>
      <c r="S89" s="4" t="str">
        <f>IF(ISNUMBER(SEARCH("bench",$B89)),IF($C89&gt;=0.6,IF($C89&lt;0.7,$D89*$E89," ")," ")," ")</f>
        <v xml:space="preserve"> </v>
      </c>
      <c r="T89" s="4" t="str">
        <f>IF(ISNUMBER(SEARCH("bench",$B89)),IF($C89&gt;=0.7,IF($C89&lt;0.8,$D89*$E89," ")," ")," ")</f>
        <v xml:space="preserve"> </v>
      </c>
      <c r="U89" s="4" t="str">
        <f>IF(ISNUMBER(SEARCH("bench",$B89)),IF($C89&gt;=0.8,IF($C89&lt;0.9,$D89*$E89," ")," ")," ")</f>
        <v xml:space="preserve"> </v>
      </c>
      <c r="V89" s="4" t="str">
        <f>IF(ISNUMBER(SEARCH("bench",$B89)),IF($C89&gt;=0.9,$D89*$E89," ")," ")</f>
        <v xml:space="preserve"> </v>
      </c>
      <c r="W89" s="103" t="str">
        <f t="shared" si="54"/>
        <v xml:space="preserve"> </v>
      </c>
      <c r="X89" s="103">
        <f t="shared" si="55"/>
        <v>3</v>
      </c>
      <c r="Y89" s="103" t="str">
        <f t="shared" si="56"/>
        <v xml:space="preserve"> </v>
      </c>
      <c r="Z89" s="103" t="str">
        <f t="shared" si="57"/>
        <v xml:space="preserve"> </v>
      </c>
      <c r="AA89" s="103" t="str">
        <f t="shared" si="58"/>
        <v xml:space="preserve"> </v>
      </c>
      <c r="AB89" s="5"/>
      <c r="AC89" s="82"/>
      <c r="AD89" s="8"/>
      <c r="AE89" s="8"/>
      <c r="AF89" s="8"/>
      <c r="AG89" s="8"/>
      <c r="AH89" s="8"/>
      <c r="AI89" s="8"/>
      <c r="AJ89" s="16"/>
    </row>
    <row r="90" spans="1:36">
      <c r="A90" s="80"/>
      <c r="B90" s="81" t="str">
        <f t="shared" ref="B90:B91" si="59">+B89</f>
        <v>Deadlift to knees</v>
      </c>
      <c r="C90" s="74">
        <v>0.7</v>
      </c>
      <c r="D90" s="75">
        <v>3</v>
      </c>
      <c r="E90" s="75">
        <v>1</v>
      </c>
      <c r="F90" s="370">
        <f>MROUND(DL*C90,AR)</f>
        <v>70</v>
      </c>
      <c r="G90" s="4"/>
      <c r="H90" s="4"/>
      <c r="K90" s="150">
        <f>+D90*E90</f>
        <v>3</v>
      </c>
      <c r="L90" s="98">
        <f>+K90*F90</f>
        <v>210</v>
      </c>
      <c r="M90" s="4"/>
      <c r="N90" s="4"/>
      <c r="O90" s="4"/>
      <c r="P90" s="4"/>
      <c r="Q90" s="4"/>
      <c r="R90" s="4" t="str">
        <f>IF(ISNUMBER(SEARCH("bench",$B90)),IF($C90&gt;=0.5,IF($C90&lt;0.6,$D90*$E90," ")," ")," ")</f>
        <v xml:space="preserve"> </v>
      </c>
      <c r="S90" s="4" t="str">
        <f>IF(ISNUMBER(SEARCH("bench",$B90)),IF($C90&gt;=0.6,IF($C90&lt;0.7,$D90*$E90," ")," ")," ")</f>
        <v xml:space="preserve"> </v>
      </c>
      <c r="T90" s="4" t="str">
        <f>IF(ISNUMBER(SEARCH("bench",$B90)),IF($C90&gt;=0.7,IF($C90&lt;0.8,$D90*$E90," ")," ")," ")</f>
        <v xml:space="preserve"> </v>
      </c>
      <c r="U90" s="4" t="str">
        <f>IF(ISNUMBER(SEARCH("bench",$B90)),IF($C90&gt;=0.8,IF($C90&lt;0.9,$D90*$E90," ")," ")," ")</f>
        <v xml:space="preserve"> </v>
      </c>
      <c r="V90" s="4" t="str">
        <f>IF(ISNUMBER(SEARCH("bench",$B90)),IF($C90&gt;=0.9,$D90*$E90," ")," ")</f>
        <v xml:space="preserve"> </v>
      </c>
      <c r="W90" s="103" t="str">
        <f t="shared" si="54"/>
        <v xml:space="preserve"> </v>
      </c>
      <c r="X90" s="103" t="str">
        <f t="shared" si="55"/>
        <v xml:space="preserve"> </v>
      </c>
      <c r="Y90" s="103">
        <f t="shared" si="56"/>
        <v>3</v>
      </c>
      <c r="Z90" s="103" t="str">
        <f t="shared" si="57"/>
        <v xml:space="preserve"> </v>
      </c>
      <c r="AA90" s="103" t="str">
        <f t="shared" si="58"/>
        <v xml:space="preserve"> </v>
      </c>
      <c r="AB90" s="5"/>
      <c r="AC90" s="70"/>
      <c r="AD90" s="8"/>
      <c r="AE90" s="8"/>
      <c r="AF90" s="8"/>
      <c r="AG90" s="8"/>
      <c r="AH90" s="8"/>
      <c r="AI90" s="8"/>
      <c r="AJ90" s="16"/>
    </row>
    <row r="91" spans="1:36">
      <c r="A91" s="80"/>
      <c r="B91" s="81" t="str">
        <f t="shared" si="59"/>
        <v>Deadlift to knees</v>
      </c>
      <c r="C91" s="74">
        <v>0.75</v>
      </c>
      <c r="D91" s="75">
        <v>2</v>
      </c>
      <c r="E91" s="75">
        <v>4</v>
      </c>
      <c r="F91" s="370">
        <f>MROUND(DL*C91,AR)</f>
        <v>75</v>
      </c>
      <c r="G91" s="4"/>
      <c r="H91" s="4"/>
      <c r="K91" s="150">
        <f>+D91*E91</f>
        <v>8</v>
      </c>
      <c r="L91" s="98">
        <f>+K91*F91</f>
        <v>600</v>
      </c>
      <c r="M91" s="4"/>
      <c r="N91" s="4"/>
      <c r="O91" s="4"/>
      <c r="P91" s="4"/>
      <c r="Q91" s="4"/>
      <c r="R91" s="4" t="str">
        <f>IF(ISNUMBER(SEARCH("bench",$B91)),IF($C91&gt;=0.5,IF($C91&lt;0.6,$D91*$E91," ")," ")," ")</f>
        <v xml:space="preserve"> </v>
      </c>
      <c r="S91" s="4" t="str">
        <f>IF(ISNUMBER(SEARCH("bench",$B91)),IF($C91&gt;=0.6,IF($C91&lt;0.7,$D91*$E91," ")," ")," ")</f>
        <v xml:space="preserve"> </v>
      </c>
      <c r="T91" s="4" t="str">
        <f>IF(ISNUMBER(SEARCH("bench",$B91)),IF($C91&gt;=0.7,IF($C91&lt;0.8,$D91*$E91," ")," ")," ")</f>
        <v xml:space="preserve"> </v>
      </c>
      <c r="U91" s="4" t="str">
        <f>IF(ISNUMBER(SEARCH("bench",$B91)),IF($C91&gt;=0.8,IF($C91&lt;0.9,$D91*$E91," ")," ")," ")</f>
        <v xml:space="preserve"> </v>
      </c>
      <c r="V91" s="4" t="str">
        <f>IF(ISNUMBER(SEARCH("bench",$B91)),IF($C91&gt;=0.9,$D91*$E91," ")," ")</f>
        <v xml:space="preserve"> </v>
      </c>
      <c r="W91" s="103" t="str">
        <f t="shared" si="54"/>
        <v xml:space="preserve"> </v>
      </c>
      <c r="X91" s="103" t="str">
        <f t="shared" si="55"/>
        <v xml:space="preserve"> </v>
      </c>
      <c r="Y91" s="103">
        <f t="shared" si="56"/>
        <v>8</v>
      </c>
      <c r="Z91" s="103" t="str">
        <f t="shared" si="57"/>
        <v xml:space="preserve"> </v>
      </c>
      <c r="AA91" s="103" t="str">
        <f t="shared" si="58"/>
        <v xml:space="preserve"> </v>
      </c>
      <c r="AB91" s="5"/>
      <c r="AC91" s="70"/>
      <c r="AD91" s="70"/>
      <c r="AE91" s="6"/>
      <c r="AF91" s="6"/>
      <c r="AG91" s="8"/>
      <c r="AH91" s="8"/>
      <c r="AI91" s="8"/>
      <c r="AJ91" s="16"/>
    </row>
    <row r="92" spans="1:36">
      <c r="AJ92" s="16"/>
    </row>
    <row r="93" spans="1:36">
      <c r="A93" s="21">
        <v>2</v>
      </c>
      <c r="B93" s="39" t="s">
        <v>73</v>
      </c>
      <c r="C93" s="28">
        <v>0.5</v>
      </c>
      <c r="D93" s="29">
        <v>6</v>
      </c>
      <c r="E93" s="30">
        <v>1</v>
      </c>
      <c r="F93" s="11">
        <f>MROUND(BP*C93,AR)</f>
        <v>50</v>
      </c>
      <c r="G93" s="4"/>
      <c r="H93" s="4"/>
      <c r="I93" s="58">
        <f t="shared" ref="I93:I95" si="60">+D93*E93</f>
        <v>6</v>
      </c>
      <c r="J93" s="58">
        <f t="shared" ref="J93:J95" si="61">+I93*F93</f>
        <v>300</v>
      </c>
      <c r="K93" s="4"/>
      <c r="L93" s="4"/>
      <c r="M93" s="4"/>
      <c r="N93" s="4"/>
      <c r="O93" s="4"/>
      <c r="P93" s="4"/>
      <c r="Q93" s="4"/>
      <c r="R93" s="58">
        <f>IF(ISNUMBER(SEARCH("bench",$B93)),IF($C93&gt;=0.5,IF($C93&lt;0.6,$D93*$E93," ")," ")," ")</f>
        <v>6</v>
      </c>
      <c r="S93" s="58" t="str">
        <f>IF(ISNUMBER(SEARCH("bench",$B93)),IF($C93&gt;=0.6,IF($C93&lt;0.7,$D93*$E93," ")," ")," ")</f>
        <v xml:space="preserve"> </v>
      </c>
      <c r="T93" s="58" t="str">
        <f>IF(ISNUMBER(SEARCH("bench",$B93)),IF($C93&gt;=0.7,IF($C93&lt;0.8,$D93*$E93," ")," ")," ")</f>
        <v xml:space="preserve"> </v>
      </c>
      <c r="U93" s="58" t="str">
        <f>IF(ISNUMBER(SEARCH("bench",$B93)),IF($C93&gt;=0.8,IF($C93&lt;0.9,$D93*$E93," ")," ")," ")</f>
        <v xml:space="preserve"> </v>
      </c>
      <c r="V93" s="58" t="str">
        <f>IF(ISNUMBER(SEARCH("bench",$B93)),IF($C93&gt;=0.9,$D93*$E93," ")," ")</f>
        <v xml:space="preserve"> </v>
      </c>
      <c r="W93" s="4"/>
      <c r="X93" s="4"/>
      <c r="Y93" s="4"/>
      <c r="Z93" s="4"/>
      <c r="AA93" s="4"/>
      <c r="AB93" s="5"/>
      <c r="AC93" s="22"/>
      <c r="AD93" s="8"/>
      <c r="AE93" s="8"/>
      <c r="AF93" s="8"/>
      <c r="AG93" s="8"/>
      <c r="AH93" s="8"/>
      <c r="AI93" s="8"/>
      <c r="AJ93" s="16"/>
    </row>
    <row r="94" spans="1:36">
      <c r="A94" s="21"/>
      <c r="B94" s="20" t="str">
        <f>+B93</f>
        <v>Middle grip Bench press w. Bands</v>
      </c>
      <c r="C94" s="10">
        <v>0.6</v>
      </c>
      <c r="D94" s="11">
        <v>6</v>
      </c>
      <c r="E94" s="12">
        <v>1</v>
      </c>
      <c r="F94" s="11">
        <f>MROUND(BP*C94,AR)</f>
        <v>60</v>
      </c>
      <c r="G94" s="4"/>
      <c r="H94" s="4"/>
      <c r="I94" s="58">
        <f t="shared" si="60"/>
        <v>6</v>
      </c>
      <c r="J94" s="58">
        <f t="shared" si="61"/>
        <v>360</v>
      </c>
      <c r="K94" s="4"/>
      <c r="L94" s="4"/>
      <c r="M94" s="4"/>
      <c r="N94" s="4"/>
      <c r="O94" s="4"/>
      <c r="P94" s="4"/>
      <c r="Q94" s="4"/>
      <c r="R94" s="58" t="str">
        <f>IF(ISNUMBER(SEARCH("bench",$B94)),IF($C94&gt;=0.5,IF($C94&lt;0.6,$D94*$E94," ")," ")," ")</f>
        <v xml:space="preserve"> </v>
      </c>
      <c r="S94" s="58">
        <f>IF(ISNUMBER(SEARCH("bench",$B94)),IF($C94&gt;=0.6,IF($C94&lt;0.7,$D94*$E94," ")," ")," ")</f>
        <v>6</v>
      </c>
      <c r="T94" s="58" t="str">
        <f>IF(ISNUMBER(SEARCH("bench",$B94)),IF($C94&gt;=0.7,IF($C94&lt;0.8,$D94*$E94," ")," ")," ")</f>
        <v xml:space="preserve"> </v>
      </c>
      <c r="U94" s="58" t="str">
        <f>IF(ISNUMBER(SEARCH("bench",$B94)),IF($C94&gt;=0.8,IF($C94&lt;0.9,$D94*$E94," ")," ")," ")</f>
        <v xml:space="preserve"> </v>
      </c>
      <c r="V94" s="58" t="str">
        <f>IF(ISNUMBER(SEARCH("bench",$B94)),IF($C94&gt;=0.9,$D94*$E94," ")," ")</f>
        <v xml:space="preserve"> </v>
      </c>
      <c r="W94" s="4"/>
      <c r="X94" s="4"/>
      <c r="Y94" s="4"/>
      <c r="Z94" s="4"/>
      <c r="AA94" s="4"/>
      <c r="AB94" s="5"/>
      <c r="AC94" s="7"/>
      <c r="AD94" s="8"/>
      <c r="AE94" s="8"/>
      <c r="AF94" s="8"/>
      <c r="AG94" s="8"/>
      <c r="AH94" s="8"/>
      <c r="AI94" s="8"/>
      <c r="AJ94" s="16"/>
    </row>
    <row r="95" spans="1:36">
      <c r="A95" s="15"/>
      <c r="B95" s="20" t="str">
        <f t="shared" ref="B95" si="62">+B94</f>
        <v>Middle grip Bench press w. Bands</v>
      </c>
      <c r="C95" s="10">
        <v>0.65</v>
      </c>
      <c r="D95" s="11">
        <v>6</v>
      </c>
      <c r="E95" s="12">
        <v>4</v>
      </c>
      <c r="F95" s="11">
        <f>MROUND(BP*C95,AR)</f>
        <v>65</v>
      </c>
      <c r="G95" s="4"/>
      <c r="H95" s="4"/>
      <c r="I95" s="58">
        <f t="shared" si="60"/>
        <v>24</v>
      </c>
      <c r="J95" s="58">
        <f t="shared" si="61"/>
        <v>1560</v>
      </c>
      <c r="K95" s="4"/>
      <c r="L95" s="4"/>
      <c r="M95" s="4"/>
      <c r="N95" s="4"/>
      <c r="O95" s="4"/>
      <c r="P95" s="4"/>
      <c r="Q95" s="4"/>
      <c r="R95" s="58" t="str">
        <f>IF(ISNUMBER(SEARCH("bench",$B95)),IF($C95&gt;=0.5,IF($C95&lt;0.6,$D95*$E95," ")," ")," ")</f>
        <v xml:space="preserve"> </v>
      </c>
      <c r="S95" s="58">
        <f>IF(ISNUMBER(SEARCH("bench",$B95)),IF($C95&gt;=0.6,IF($C95&lt;0.7,$D95*$E95," ")," ")," ")</f>
        <v>24</v>
      </c>
      <c r="T95" s="58" t="str">
        <f>IF(ISNUMBER(SEARCH("bench",$B95)),IF($C95&gt;=0.7,IF($C95&lt;0.8,$D95*$E95," ")," ")," ")</f>
        <v xml:space="preserve"> </v>
      </c>
      <c r="U95" s="58" t="str">
        <f>IF(ISNUMBER(SEARCH("bench",$B95)),IF($C95&gt;=0.8,IF($C95&lt;0.9,$D95*$E95," ")," ")," ")</f>
        <v xml:space="preserve"> </v>
      </c>
      <c r="V95" s="58" t="str">
        <f>IF(ISNUMBER(SEARCH("bench",$B95)),IF($C95&gt;=0.9,$D95*$E95," ")," ")</f>
        <v xml:space="preserve"> </v>
      </c>
      <c r="W95" s="4"/>
      <c r="X95" s="4"/>
      <c r="Y95" s="4"/>
      <c r="Z95" s="4"/>
      <c r="AA95" s="4"/>
      <c r="AB95" s="5"/>
      <c r="AC95" s="13"/>
      <c r="AD95" s="13"/>
      <c r="AE95" s="13"/>
      <c r="AF95" s="13"/>
      <c r="AG95" s="8"/>
      <c r="AH95" s="8"/>
      <c r="AI95" s="8"/>
      <c r="AJ95" s="16"/>
    </row>
    <row r="96" spans="1:36">
      <c r="A96" s="31"/>
      <c r="B96" s="8"/>
      <c r="C96" s="8"/>
      <c r="D96" s="8"/>
      <c r="E96" s="8"/>
      <c r="F96" s="366"/>
      <c r="G96" s="4"/>
      <c r="H96" s="4"/>
      <c r="I96" s="4"/>
      <c r="J96" s="4"/>
      <c r="K96" s="4"/>
      <c r="L96" s="4"/>
      <c r="M96" s="4"/>
      <c r="N96" s="4"/>
      <c r="O96" s="4"/>
      <c r="P96" s="4"/>
      <c r="Q96" s="4"/>
      <c r="R96" s="4"/>
      <c r="S96" s="4"/>
      <c r="T96" s="4"/>
      <c r="U96" s="4"/>
      <c r="V96" s="4"/>
      <c r="W96" s="4"/>
      <c r="X96" s="4"/>
      <c r="Y96" s="4"/>
      <c r="Z96" s="4"/>
      <c r="AA96" s="4"/>
      <c r="AB96" s="5"/>
      <c r="AC96" s="8"/>
      <c r="AD96" s="8"/>
      <c r="AE96" s="8"/>
      <c r="AF96" s="8"/>
      <c r="AG96" s="8"/>
      <c r="AH96" s="8"/>
      <c r="AI96" s="8"/>
      <c r="AJ96" s="16"/>
    </row>
    <row r="97" spans="1:36">
      <c r="A97" s="130">
        <v>3</v>
      </c>
      <c r="B97" s="129" t="s">
        <v>87</v>
      </c>
      <c r="C97" s="74">
        <v>0.55000000000000004</v>
      </c>
      <c r="D97" s="75">
        <v>4</v>
      </c>
      <c r="E97" s="75">
        <v>1</v>
      </c>
      <c r="F97" s="370">
        <f>MROUND(DL*C97,AR)</f>
        <v>55</v>
      </c>
      <c r="G97" s="4"/>
      <c r="H97" s="4"/>
      <c r="K97" s="98">
        <f>+D97*E97</f>
        <v>4</v>
      </c>
      <c r="L97" s="98">
        <f>+K97*F97</f>
        <v>220</v>
      </c>
      <c r="M97" s="4"/>
      <c r="N97" s="4"/>
      <c r="O97" s="4"/>
      <c r="P97" s="4"/>
      <c r="Q97" s="4"/>
      <c r="R97" s="4" t="str">
        <f>IF(ISNUMBER(SEARCH("bench",$B97)),IF($C97&gt;=0.5,IF($C97&lt;0.6,$D97*$E97," ")," ")," ")</f>
        <v xml:space="preserve"> </v>
      </c>
      <c r="S97" s="4" t="str">
        <f>IF(ISNUMBER(SEARCH("bench",$B97)),IF($C97&gt;=0.6,IF($C97&lt;0.7,$D97*$E97," ")," ")," ")</f>
        <v xml:space="preserve"> </v>
      </c>
      <c r="T97" s="4" t="str">
        <f>IF(ISNUMBER(SEARCH("bench",$B97)),IF($C97&gt;=0.7,IF($C97&lt;0.8,$D97*$E97," ")," ")," ")</f>
        <v xml:space="preserve"> </v>
      </c>
      <c r="U97" s="4" t="str">
        <f>IF(ISNUMBER(SEARCH("bench",$B97)),IF($C97&gt;=0.8,IF($C97&lt;0.9,$D97*$E97," ")," ")," ")</f>
        <v xml:space="preserve"> </v>
      </c>
      <c r="V97" s="4" t="str">
        <f>IF(ISNUMBER(SEARCH("bench",$B97)),IF($C97&gt;=0.9,$D97*$E97," ")," ")</f>
        <v xml:space="preserve"> </v>
      </c>
      <c r="W97" s="103">
        <f t="shared" ref="W97:W100" si="63">IF(ISNUMBER(SEARCH("deadlift",$B97)),IF($C97&gt;=0.5,IF($C97&lt;0.6,$D97*$E97," ")," ")," ")</f>
        <v>4</v>
      </c>
      <c r="X97" s="103" t="str">
        <f t="shared" ref="X97:X100" si="64">IF(ISNUMBER(SEARCH("deadlift",$B97)),IF($C97&gt;=0.6,IF($C97&lt;0.7,$D97*$E97," ")," ")," ")</f>
        <v xml:space="preserve"> </v>
      </c>
      <c r="Y97" s="103" t="str">
        <f t="shared" ref="Y97:Y100" si="65">IF(ISNUMBER(SEARCH("deadlift",$B97)),IF($C97&gt;=0.7,IF($C97&lt;0.8,$D97*$E97," ")," ")," ")</f>
        <v xml:space="preserve"> </v>
      </c>
      <c r="Z97" s="103" t="str">
        <f t="shared" ref="Z97:Z100" si="66">IF(ISNUMBER(SEARCH("deadlift",$B97)),IF($C97&gt;=0.8,IF($C97&lt;0.9,$D97*$E97," ")," ")," ")</f>
        <v xml:space="preserve"> </v>
      </c>
      <c r="AA97" s="103" t="str">
        <f t="shared" ref="AA97:AA100" si="67">IF(ISNUMBER(SEARCH("deadlift",$B97)),IF($C97&gt;=0.9,$D97*$E97," ")," ")</f>
        <v xml:space="preserve"> </v>
      </c>
      <c r="AB97" s="5"/>
      <c r="AC97" s="84"/>
      <c r="AD97" s="8"/>
      <c r="AE97" s="8"/>
      <c r="AF97" s="8"/>
      <c r="AG97" s="8"/>
      <c r="AH97" s="8"/>
      <c r="AI97" s="8"/>
      <c r="AJ97" s="16"/>
    </row>
    <row r="98" spans="1:36">
      <c r="A98" s="80"/>
      <c r="B98" s="81" t="str">
        <f>+B97</f>
        <v>Deadlift from pins, 5-10 cm below Knee</v>
      </c>
      <c r="C98" s="74">
        <v>0.65</v>
      </c>
      <c r="D98" s="75">
        <v>4</v>
      </c>
      <c r="E98" s="75">
        <v>1</v>
      </c>
      <c r="F98" s="370">
        <f>MROUND(DL*C98,AR)</f>
        <v>65</v>
      </c>
      <c r="G98" s="4"/>
      <c r="H98" s="4"/>
      <c r="K98" s="98">
        <f>+D98*E98</f>
        <v>4</v>
      </c>
      <c r="L98" s="98">
        <f>+K98*F98</f>
        <v>260</v>
      </c>
      <c r="M98" s="4"/>
      <c r="N98" s="4"/>
      <c r="O98" s="4"/>
      <c r="P98" s="4"/>
      <c r="Q98" s="4"/>
      <c r="R98" s="4" t="str">
        <f>IF(ISNUMBER(SEARCH("bench",$B98)),IF($C98&gt;=0.5,IF($C98&lt;0.6,$D98*$E98," ")," ")," ")</f>
        <v xml:space="preserve"> </v>
      </c>
      <c r="S98" s="4" t="str">
        <f>IF(ISNUMBER(SEARCH("bench",$B98)),IF($C98&gt;=0.6,IF($C98&lt;0.7,$D98*$E98," ")," ")," ")</f>
        <v xml:space="preserve"> </v>
      </c>
      <c r="T98" s="4" t="str">
        <f>IF(ISNUMBER(SEARCH("bench",$B98)),IF($C98&gt;=0.7,IF($C98&lt;0.8,$D98*$E98," ")," ")," ")</f>
        <v xml:space="preserve"> </v>
      </c>
      <c r="U98" s="4" t="str">
        <f>IF(ISNUMBER(SEARCH("bench",$B98)),IF($C98&gt;=0.8,IF($C98&lt;0.9,$D98*$E98," ")," ")," ")</f>
        <v xml:space="preserve"> </v>
      </c>
      <c r="V98" s="4" t="str">
        <f>IF(ISNUMBER(SEARCH("bench",$B98)),IF($C98&gt;=0.9,$D98*$E98," ")," ")</f>
        <v xml:space="preserve"> </v>
      </c>
      <c r="W98" s="103" t="str">
        <f t="shared" si="63"/>
        <v xml:space="preserve"> </v>
      </c>
      <c r="X98" s="103">
        <f t="shared" si="64"/>
        <v>4</v>
      </c>
      <c r="Y98" s="103" t="str">
        <f t="shared" si="65"/>
        <v xml:space="preserve"> </v>
      </c>
      <c r="Z98" s="103" t="str">
        <f t="shared" si="66"/>
        <v xml:space="preserve"> </v>
      </c>
      <c r="AA98" s="103" t="str">
        <f t="shared" si="67"/>
        <v xml:space="preserve"> </v>
      </c>
      <c r="AB98" s="5"/>
      <c r="AC98" s="82"/>
      <c r="AD98" s="8"/>
      <c r="AE98" s="8"/>
      <c r="AF98" s="8"/>
      <c r="AG98" s="8"/>
      <c r="AH98" s="8"/>
      <c r="AI98" s="8"/>
      <c r="AJ98" s="16"/>
    </row>
    <row r="99" spans="1:36">
      <c r="A99" s="80"/>
      <c r="B99" s="81" t="str">
        <f t="shared" ref="B99:B100" si="68">+B98</f>
        <v>Deadlift from pins, 5-10 cm below Knee</v>
      </c>
      <c r="C99" s="74">
        <v>0.75</v>
      </c>
      <c r="D99" s="75">
        <v>4</v>
      </c>
      <c r="E99" s="75">
        <v>1</v>
      </c>
      <c r="F99" s="370">
        <f>MROUND(DL*C99,AR)</f>
        <v>75</v>
      </c>
      <c r="G99" s="4"/>
      <c r="H99" s="4"/>
      <c r="K99" s="98">
        <f>+D99*E99</f>
        <v>4</v>
      </c>
      <c r="L99" s="98">
        <f>+K99*F99</f>
        <v>300</v>
      </c>
      <c r="M99" s="4"/>
      <c r="N99" s="4"/>
      <c r="O99" s="4"/>
      <c r="P99" s="4"/>
      <c r="Q99" s="4"/>
      <c r="R99" s="4" t="str">
        <f>IF(ISNUMBER(SEARCH("bench",$B99)),IF($C99&gt;=0.5,IF($C99&lt;0.6,$D99*$E99," ")," ")," ")</f>
        <v xml:space="preserve"> </v>
      </c>
      <c r="S99" s="4" t="str">
        <f>IF(ISNUMBER(SEARCH("bench",$B99)),IF($C99&gt;=0.6,IF($C99&lt;0.7,$D99*$E99," ")," ")," ")</f>
        <v xml:space="preserve"> </v>
      </c>
      <c r="T99" s="4" t="str">
        <f>IF(ISNUMBER(SEARCH("bench",$B99)),IF($C99&gt;=0.7,IF($C99&lt;0.8,$D99*$E99," ")," ")," ")</f>
        <v xml:space="preserve"> </v>
      </c>
      <c r="U99" s="4" t="str">
        <f>IF(ISNUMBER(SEARCH("bench",$B99)),IF($C99&gt;=0.8,IF($C99&lt;0.9,$D99*$E99," ")," ")," ")</f>
        <v xml:space="preserve"> </v>
      </c>
      <c r="V99" s="4" t="str">
        <f>IF(ISNUMBER(SEARCH("bench",$B99)),IF($C99&gt;=0.9,$D99*$E99," ")," ")</f>
        <v xml:space="preserve"> </v>
      </c>
      <c r="W99" s="103" t="str">
        <f t="shared" si="63"/>
        <v xml:space="preserve"> </v>
      </c>
      <c r="X99" s="103" t="str">
        <f t="shared" si="64"/>
        <v xml:space="preserve"> </v>
      </c>
      <c r="Y99" s="103">
        <f t="shared" si="65"/>
        <v>4</v>
      </c>
      <c r="Z99" s="103" t="str">
        <f t="shared" si="66"/>
        <v xml:space="preserve"> </v>
      </c>
      <c r="AA99" s="103" t="str">
        <f t="shared" si="67"/>
        <v xml:space="preserve"> </v>
      </c>
      <c r="AB99" s="5"/>
      <c r="AC99" s="70"/>
      <c r="AD99" s="8"/>
      <c r="AE99" s="8"/>
      <c r="AF99" s="8"/>
      <c r="AG99" s="8"/>
      <c r="AH99" s="8"/>
      <c r="AI99" s="8"/>
      <c r="AJ99" s="16"/>
    </row>
    <row r="100" spans="1:36">
      <c r="A100" s="89"/>
      <c r="B100" s="68" t="str">
        <f t="shared" si="68"/>
        <v>Deadlift from pins, 5-10 cm below Knee</v>
      </c>
      <c r="C100" s="74">
        <v>0.85</v>
      </c>
      <c r="D100" s="75">
        <v>3</v>
      </c>
      <c r="E100" s="75">
        <v>4</v>
      </c>
      <c r="F100" s="370">
        <f>MROUND(DL*C100,AR)</f>
        <v>85</v>
      </c>
      <c r="G100" s="4"/>
      <c r="H100" s="4"/>
      <c r="K100" s="98">
        <f>+D100*E100</f>
        <v>12</v>
      </c>
      <c r="L100" s="98">
        <f>+K100*F100</f>
        <v>1020</v>
      </c>
      <c r="M100" s="4"/>
      <c r="N100" s="4"/>
      <c r="O100" s="4"/>
      <c r="P100" s="4"/>
      <c r="Q100" s="4"/>
      <c r="R100" s="4" t="str">
        <f>IF(ISNUMBER(SEARCH("bench",$B100)),IF($C100&gt;=0.5,IF($C100&lt;0.6,$D100*$E100," ")," ")," ")</f>
        <v xml:space="preserve"> </v>
      </c>
      <c r="S100" s="4" t="str">
        <f>IF(ISNUMBER(SEARCH("bench",$B100)),IF($C100&gt;=0.6,IF($C100&lt;0.7,$D100*$E100," ")," ")," ")</f>
        <v xml:space="preserve"> </v>
      </c>
      <c r="T100" s="4" t="str">
        <f>IF(ISNUMBER(SEARCH("bench",$B100)),IF($C100&gt;=0.7,IF($C100&lt;0.8,$D100*$E100," ")," ")," ")</f>
        <v xml:space="preserve"> </v>
      </c>
      <c r="U100" s="4" t="str">
        <f>IF(ISNUMBER(SEARCH("bench",$B100)),IF($C100&gt;=0.8,IF($C100&lt;0.9,$D100*$E100," ")," ")," ")</f>
        <v xml:space="preserve"> </v>
      </c>
      <c r="V100" s="4" t="str">
        <f>IF(ISNUMBER(SEARCH("bench",$B100)),IF($C100&gt;=0.9,$D100*$E100," ")," ")</f>
        <v xml:space="preserve"> </v>
      </c>
      <c r="W100" s="103" t="str">
        <f t="shared" si="63"/>
        <v xml:space="preserve"> </v>
      </c>
      <c r="X100" s="103" t="str">
        <f t="shared" si="64"/>
        <v xml:space="preserve"> </v>
      </c>
      <c r="Y100" s="103" t="str">
        <f t="shared" si="65"/>
        <v xml:space="preserve"> </v>
      </c>
      <c r="Z100" s="103">
        <f t="shared" si="66"/>
        <v>12</v>
      </c>
      <c r="AA100" s="103" t="str">
        <f t="shared" si="67"/>
        <v xml:space="preserve"> </v>
      </c>
      <c r="AB100" s="5"/>
      <c r="AC100" s="6"/>
      <c r="AD100" s="6"/>
      <c r="AE100" s="6"/>
      <c r="AF100" s="6"/>
      <c r="AG100" s="8"/>
      <c r="AH100" s="8"/>
      <c r="AI100" s="8"/>
      <c r="AJ100" s="16"/>
    </row>
    <row r="101" spans="1:36">
      <c r="A101" s="31"/>
      <c r="B101" s="8"/>
      <c r="C101" s="8"/>
      <c r="D101" s="8"/>
      <c r="E101" s="8"/>
      <c r="F101" s="366"/>
      <c r="G101" s="4"/>
      <c r="H101" s="4"/>
      <c r="I101" s="4"/>
      <c r="J101" s="4"/>
      <c r="K101" s="4"/>
      <c r="L101" s="4"/>
      <c r="M101" s="4"/>
      <c r="N101" s="4"/>
      <c r="O101" s="4"/>
      <c r="P101" s="4"/>
      <c r="Q101" s="4"/>
      <c r="R101" s="4"/>
      <c r="S101" s="4"/>
      <c r="T101" s="4"/>
      <c r="U101" s="4"/>
      <c r="V101" s="4"/>
      <c r="W101" s="4"/>
      <c r="X101" s="4"/>
      <c r="Y101" s="4"/>
      <c r="Z101" s="4"/>
      <c r="AA101" s="4"/>
      <c r="AB101" s="5"/>
      <c r="AC101" s="8"/>
      <c r="AD101" s="8"/>
      <c r="AE101" s="8"/>
      <c r="AF101" s="8"/>
      <c r="AG101" s="8"/>
      <c r="AH101" s="8"/>
      <c r="AI101" s="8"/>
      <c r="AJ101" s="16"/>
    </row>
    <row r="102" spans="1:36">
      <c r="A102" s="23">
        <v>4</v>
      </c>
      <c r="B102" s="6" t="s">
        <v>4</v>
      </c>
      <c r="C102" s="24"/>
      <c r="D102" s="25">
        <v>8</v>
      </c>
      <c r="E102" s="26">
        <v>3</v>
      </c>
      <c r="F102" s="25"/>
      <c r="G102" s="4"/>
      <c r="H102" s="4"/>
      <c r="I102" s="4"/>
      <c r="J102" s="4"/>
      <c r="K102" s="4"/>
      <c r="L102" s="4"/>
      <c r="M102" s="4"/>
      <c r="N102" s="4"/>
      <c r="O102" s="4"/>
      <c r="P102" s="4"/>
      <c r="Q102" s="4"/>
      <c r="R102" s="4"/>
      <c r="S102" s="4"/>
      <c r="T102" s="4"/>
      <c r="U102" s="4"/>
      <c r="V102" s="4"/>
      <c r="W102" s="4"/>
      <c r="X102" s="4"/>
      <c r="Y102" s="4"/>
      <c r="Z102" s="4"/>
      <c r="AA102" s="4"/>
      <c r="AB102" s="8"/>
      <c r="AC102" s="22"/>
      <c r="AD102" s="22"/>
      <c r="AE102" s="22"/>
      <c r="AF102" s="8"/>
      <c r="AG102" s="8"/>
      <c r="AH102" s="8"/>
      <c r="AI102" s="8"/>
      <c r="AJ102" s="16"/>
    </row>
    <row r="103" spans="1:36">
      <c r="A103" s="23">
        <v>5</v>
      </c>
      <c r="B103" s="6" t="s">
        <v>52</v>
      </c>
      <c r="C103" s="24"/>
      <c r="D103" s="25">
        <v>8</v>
      </c>
      <c r="E103" s="26">
        <v>3</v>
      </c>
      <c r="F103" s="25"/>
      <c r="G103" s="4"/>
      <c r="H103" s="4"/>
      <c r="I103" s="4"/>
      <c r="J103" s="4"/>
      <c r="K103" s="4"/>
      <c r="L103" s="4"/>
      <c r="M103" s="4"/>
      <c r="N103" s="4"/>
      <c r="O103" s="4"/>
      <c r="P103" s="4"/>
      <c r="Q103" s="4"/>
      <c r="R103" s="4"/>
      <c r="S103" s="4"/>
      <c r="T103" s="4"/>
      <c r="U103" s="4"/>
      <c r="V103" s="4"/>
      <c r="W103" s="4"/>
      <c r="X103" s="4"/>
      <c r="Y103" s="4"/>
      <c r="Z103" s="4"/>
      <c r="AA103" s="4"/>
      <c r="AB103" s="27"/>
      <c r="AC103" s="22"/>
      <c r="AD103" s="22"/>
      <c r="AE103" s="22"/>
      <c r="AF103" s="27"/>
      <c r="AG103" s="27"/>
      <c r="AH103" s="27"/>
      <c r="AI103" s="27"/>
      <c r="AJ103" s="19"/>
    </row>
    <row r="105" spans="1:36" ht="15" thickBot="1">
      <c r="G105" s="4"/>
      <c r="H105" s="4"/>
      <c r="I105" s="4"/>
      <c r="J105" s="4"/>
      <c r="K105" s="4"/>
      <c r="L105" s="4"/>
      <c r="M105" s="4"/>
      <c r="N105" s="4"/>
      <c r="O105" s="4"/>
      <c r="P105" s="4"/>
      <c r="Q105" s="4"/>
      <c r="R105" s="4"/>
      <c r="S105" s="4"/>
      <c r="T105" s="4"/>
      <c r="U105" s="4"/>
      <c r="V105" s="4"/>
      <c r="W105" s="4"/>
      <c r="X105" s="4"/>
      <c r="Y105" s="4"/>
      <c r="Z105" s="4"/>
      <c r="AA105" s="4"/>
    </row>
    <row r="106" spans="1:36" ht="15" thickBot="1">
      <c r="A106" s="409" t="s">
        <v>28</v>
      </c>
      <c r="B106" s="410"/>
      <c r="C106" s="59" t="s">
        <v>0</v>
      </c>
      <c r="D106" s="59" t="s">
        <v>5</v>
      </c>
      <c r="E106" s="59" t="s">
        <v>6</v>
      </c>
      <c r="F106" s="369" t="s">
        <v>7</v>
      </c>
      <c r="G106" s="4"/>
      <c r="H106" s="4"/>
      <c r="I106" s="4"/>
      <c r="J106" s="4"/>
      <c r="K106" s="4"/>
      <c r="L106" s="4"/>
      <c r="M106" s="4"/>
      <c r="N106" s="4"/>
      <c r="O106" s="4"/>
      <c r="P106" s="4"/>
      <c r="Q106" s="4"/>
      <c r="R106" s="4"/>
      <c r="S106" s="4"/>
      <c r="T106" s="4"/>
      <c r="U106" s="4"/>
      <c r="V106" s="4"/>
      <c r="W106" s="4"/>
      <c r="X106" s="4"/>
      <c r="Y106" s="4"/>
      <c r="Z106" s="4"/>
      <c r="AA106" s="4"/>
    </row>
    <row r="107" spans="1:36">
      <c r="G107" s="4"/>
      <c r="H107" s="4"/>
      <c r="I107" s="4"/>
      <c r="J107" s="4"/>
      <c r="K107" s="4"/>
      <c r="L107" s="4"/>
      <c r="M107" s="4"/>
      <c r="N107" s="4"/>
      <c r="O107" s="4"/>
      <c r="P107" s="4"/>
      <c r="Q107" s="4"/>
      <c r="R107" s="4"/>
      <c r="S107" s="4"/>
      <c r="T107" s="4"/>
      <c r="U107" s="4"/>
      <c r="V107" s="4"/>
      <c r="W107" s="4"/>
      <c r="X107" s="4"/>
      <c r="Y107" s="4"/>
      <c r="Z107" s="4"/>
      <c r="AA107" s="4"/>
    </row>
    <row r="108" spans="1:36">
      <c r="A108" s="32">
        <v>1</v>
      </c>
      <c r="B108" s="34" t="s">
        <v>2</v>
      </c>
      <c r="C108" s="35">
        <v>0.5</v>
      </c>
      <c r="D108" s="36">
        <v>5</v>
      </c>
      <c r="E108" s="37">
        <v>1</v>
      </c>
      <c r="F108" s="36">
        <f>MROUND(SQ*C108,AR)</f>
        <v>50</v>
      </c>
      <c r="G108" s="101">
        <f>+D108*E108</f>
        <v>5</v>
      </c>
      <c r="H108" s="101">
        <f>+F108*G108</f>
        <v>250</v>
      </c>
      <c r="I108" s="4"/>
      <c r="J108" s="4"/>
      <c r="K108" s="4"/>
      <c r="L108" s="4"/>
      <c r="M108" s="102">
        <f t="shared" ref="M108:M111" si="69">IF(ISNUMBER(SEARCH("squat",$B108)),IF($C108&gt;=0.5,IF($C108&lt;0.6,$D108*$E108," ")," ")," ")</f>
        <v>5</v>
      </c>
      <c r="N108" s="102" t="str">
        <f t="shared" ref="N108:N111" si="70">IF(ISNUMBER(SEARCH("squat",$B108)),IF($C108&gt;=0.6,IF($C108&lt;0.7,$D108*$E108," ")," ")," ")</f>
        <v xml:space="preserve"> </v>
      </c>
      <c r="O108" s="102" t="str">
        <f t="shared" ref="O108:O111" si="71">IF(ISNUMBER(SEARCH("squat",$B108)),IF($C108&gt;=0.7,IF($C108&lt;0.8,$D108*$E108," ")," ")," ")</f>
        <v xml:space="preserve"> </v>
      </c>
      <c r="P108" s="102" t="str">
        <f t="shared" ref="P108:P111" si="72">IF(ISNUMBER(SEARCH("squat",$B108)),IF($C108&gt;=0.8,IF($C108&lt;0.9,$D108*$E108," ")," ")," ")</f>
        <v xml:space="preserve"> </v>
      </c>
      <c r="Q108" s="102" t="str">
        <f t="shared" ref="Q108:Q111" si="73">IF(ISNUMBER(SEARCH("squat",$B108)),IF($C108&gt;=0.9,$D108*$E108," ")," ")</f>
        <v xml:space="preserve"> </v>
      </c>
      <c r="R108" s="4"/>
      <c r="S108" s="4"/>
      <c r="T108" s="4"/>
      <c r="U108" s="4"/>
      <c r="V108" s="4"/>
      <c r="W108" s="4"/>
      <c r="X108" s="4"/>
      <c r="Y108" s="4"/>
      <c r="Z108" s="4"/>
      <c r="AA108" s="4"/>
      <c r="AB108" s="17"/>
      <c r="AC108" s="13"/>
      <c r="AD108" s="18"/>
      <c r="AE108" s="18"/>
      <c r="AF108" s="18"/>
      <c r="AG108" s="18"/>
      <c r="AH108" s="18"/>
      <c r="AI108" s="18"/>
      <c r="AJ108" s="14"/>
    </row>
    <row r="109" spans="1:36">
      <c r="A109" s="38"/>
      <c r="B109" s="33" t="str">
        <f>+B108</f>
        <v>Squat</v>
      </c>
      <c r="C109" s="35">
        <v>0.6</v>
      </c>
      <c r="D109" s="36">
        <v>4</v>
      </c>
      <c r="E109" s="37">
        <v>1</v>
      </c>
      <c r="F109" s="36">
        <f>MROUND(SQ*C109,AR)</f>
        <v>60</v>
      </c>
      <c r="G109" s="101">
        <f t="shared" ref="G109:G110" si="74">+D109*E109</f>
        <v>4</v>
      </c>
      <c r="H109" s="101">
        <f t="shared" ref="H109:H111" si="75">+F109*G109</f>
        <v>240</v>
      </c>
      <c r="I109" s="4"/>
      <c r="J109" s="4"/>
      <c r="K109" s="4"/>
      <c r="L109" s="4"/>
      <c r="M109" s="102" t="str">
        <f t="shared" si="69"/>
        <v xml:space="preserve"> </v>
      </c>
      <c r="N109" s="102">
        <f t="shared" si="70"/>
        <v>4</v>
      </c>
      <c r="O109" s="102" t="str">
        <f t="shared" si="71"/>
        <v xml:space="preserve"> </v>
      </c>
      <c r="P109" s="102" t="str">
        <f t="shared" si="72"/>
        <v xml:space="preserve"> </v>
      </c>
      <c r="Q109" s="102" t="str">
        <f t="shared" si="73"/>
        <v xml:space="preserve"> </v>
      </c>
      <c r="R109" s="4"/>
      <c r="S109" s="4"/>
      <c r="T109" s="4"/>
      <c r="U109" s="4"/>
      <c r="V109" s="4"/>
      <c r="W109" s="4"/>
      <c r="X109" s="4"/>
      <c r="Y109" s="4"/>
      <c r="Z109" s="4"/>
      <c r="AA109" s="4"/>
      <c r="AB109" s="5"/>
      <c r="AC109" s="7"/>
      <c r="AD109" s="8"/>
      <c r="AE109" s="8"/>
      <c r="AF109" s="8"/>
      <c r="AG109" s="8"/>
      <c r="AH109" s="8"/>
      <c r="AI109" s="8"/>
      <c r="AJ109" s="16"/>
    </row>
    <row r="110" spans="1:36">
      <c r="A110" s="38"/>
      <c r="B110" s="33" t="str">
        <f>+B109</f>
        <v>Squat</v>
      </c>
      <c r="C110" s="35">
        <v>0.7</v>
      </c>
      <c r="D110" s="36">
        <v>3</v>
      </c>
      <c r="E110" s="37">
        <v>2</v>
      </c>
      <c r="F110" s="36">
        <f>MROUND(SQ*C110,AR)</f>
        <v>70</v>
      </c>
      <c r="G110" s="101">
        <f t="shared" si="74"/>
        <v>6</v>
      </c>
      <c r="H110" s="101">
        <f t="shared" si="75"/>
        <v>420</v>
      </c>
      <c r="I110" s="4"/>
      <c r="J110" s="4"/>
      <c r="K110" s="4"/>
      <c r="L110" s="4"/>
      <c r="M110" s="102" t="str">
        <f t="shared" si="69"/>
        <v xml:space="preserve"> </v>
      </c>
      <c r="N110" s="102" t="str">
        <f t="shared" si="70"/>
        <v xml:space="preserve"> </v>
      </c>
      <c r="O110" s="102">
        <f t="shared" si="71"/>
        <v>6</v>
      </c>
      <c r="P110" s="102" t="str">
        <f t="shared" si="72"/>
        <v xml:space="preserve"> </v>
      </c>
      <c r="Q110" s="102" t="str">
        <f t="shared" si="73"/>
        <v xml:space="preserve"> </v>
      </c>
      <c r="R110" s="4"/>
      <c r="S110" s="4"/>
      <c r="T110" s="4"/>
      <c r="U110" s="4"/>
      <c r="V110" s="4"/>
      <c r="W110" s="4"/>
      <c r="X110" s="4"/>
      <c r="Y110" s="4"/>
      <c r="Z110" s="4"/>
      <c r="AA110" s="4"/>
      <c r="AB110" s="5"/>
      <c r="AC110" s="7"/>
      <c r="AD110" s="6"/>
      <c r="AE110" s="8"/>
      <c r="AF110" s="8"/>
      <c r="AG110" s="8"/>
      <c r="AH110" s="8"/>
      <c r="AI110" s="8"/>
      <c r="AJ110" s="16"/>
    </row>
    <row r="111" spans="1:36">
      <c r="A111" s="38"/>
      <c r="B111" s="33" t="str">
        <f>+B109</f>
        <v>Squat</v>
      </c>
      <c r="C111" s="35">
        <v>0.8</v>
      </c>
      <c r="D111" s="36">
        <v>2</v>
      </c>
      <c r="E111" s="37">
        <v>5</v>
      </c>
      <c r="F111" s="36">
        <f>MROUND(SQ*C111,AR)</f>
        <v>80</v>
      </c>
      <c r="G111" s="101">
        <f>+D111*E111</f>
        <v>10</v>
      </c>
      <c r="H111" s="101">
        <f t="shared" si="75"/>
        <v>800</v>
      </c>
      <c r="I111" s="4"/>
      <c r="J111" s="4"/>
      <c r="K111" s="4"/>
      <c r="L111" s="4"/>
      <c r="M111" s="102" t="str">
        <f t="shared" si="69"/>
        <v xml:space="preserve"> </v>
      </c>
      <c r="N111" s="102" t="str">
        <f t="shared" si="70"/>
        <v xml:space="preserve"> </v>
      </c>
      <c r="O111" s="102" t="str">
        <f t="shared" si="71"/>
        <v xml:space="preserve"> </v>
      </c>
      <c r="P111" s="102">
        <f t="shared" si="72"/>
        <v>10</v>
      </c>
      <c r="Q111" s="102" t="str">
        <f t="shared" si="73"/>
        <v xml:space="preserve"> </v>
      </c>
      <c r="R111" s="4"/>
      <c r="S111" s="4"/>
      <c r="T111" s="4"/>
      <c r="U111" s="4"/>
      <c r="V111" s="4"/>
      <c r="W111" s="4"/>
      <c r="X111" s="4"/>
      <c r="Y111" s="4"/>
      <c r="Z111" s="4"/>
      <c r="AA111" s="4"/>
      <c r="AB111" s="5"/>
      <c r="AC111" s="13"/>
      <c r="AD111" s="13"/>
      <c r="AE111" s="13"/>
      <c r="AF111" s="13"/>
      <c r="AG111" s="6"/>
      <c r="AH111" s="8"/>
      <c r="AI111" s="8"/>
      <c r="AJ111" s="16"/>
    </row>
    <row r="112" spans="1:36">
      <c r="A112" s="31"/>
      <c r="B112" s="8"/>
      <c r="C112" s="8"/>
      <c r="D112" s="8"/>
      <c r="E112" s="8"/>
      <c r="F112" s="366"/>
      <c r="G112" s="4"/>
      <c r="H112" s="4"/>
      <c r="I112" s="4"/>
      <c r="J112" s="4"/>
      <c r="K112" s="4"/>
      <c r="L112" s="4"/>
      <c r="M112" s="4"/>
      <c r="N112" s="4"/>
      <c r="O112" s="4"/>
      <c r="P112" s="4"/>
      <c r="Q112" s="4"/>
      <c r="R112" s="4"/>
      <c r="S112" s="4"/>
      <c r="T112" s="4"/>
      <c r="U112" s="4"/>
      <c r="V112" s="4"/>
      <c r="W112" s="4"/>
      <c r="X112" s="4"/>
      <c r="Y112" s="4"/>
      <c r="Z112" s="4"/>
      <c r="AA112" s="4"/>
      <c r="AB112" s="5"/>
      <c r="AC112" s="8"/>
      <c r="AD112" s="8"/>
      <c r="AE112" s="8"/>
      <c r="AF112" s="8"/>
      <c r="AG112" s="8"/>
      <c r="AH112" s="8"/>
      <c r="AI112" s="8"/>
      <c r="AJ112" s="16"/>
    </row>
    <row r="113" spans="1:36">
      <c r="A113" s="15">
        <v>2</v>
      </c>
      <c r="B113" s="39" t="s">
        <v>8</v>
      </c>
      <c r="C113" s="28">
        <v>0.5</v>
      </c>
      <c r="D113" s="29">
        <v>5</v>
      </c>
      <c r="E113" s="30">
        <v>1</v>
      </c>
      <c r="F113" s="11">
        <f t="shared" ref="F113:F119" si="76">MROUND(BP*C113,AR)</f>
        <v>50</v>
      </c>
      <c r="G113" s="4"/>
      <c r="H113" s="4"/>
      <c r="I113" s="58">
        <f t="shared" ref="I113:I119" si="77">+D113*E113</f>
        <v>5</v>
      </c>
      <c r="J113" s="58">
        <f t="shared" ref="J113:J119" si="78">+I113*F113</f>
        <v>250</v>
      </c>
      <c r="K113" s="4"/>
      <c r="L113" s="4"/>
      <c r="M113" s="4"/>
      <c r="N113" s="4"/>
      <c r="O113" s="4"/>
      <c r="P113" s="4"/>
      <c r="Q113" s="4"/>
      <c r="R113" s="58">
        <f t="shared" ref="R113:R119" si="79">IF(ISNUMBER(SEARCH("bench",$B113)),IF($C113&gt;=0.5,IF($C113&lt;0.6,$D113*$E113," ")," ")," ")</f>
        <v>5</v>
      </c>
      <c r="S113" s="58" t="str">
        <f t="shared" ref="S113:S119" si="80">IF(ISNUMBER(SEARCH("bench",$B113)),IF($C113&gt;=0.6,IF($C113&lt;0.7,$D113*$E113," ")," ")," ")</f>
        <v xml:space="preserve"> </v>
      </c>
      <c r="T113" s="58" t="str">
        <f t="shared" ref="T113:T119" si="81">IF(ISNUMBER(SEARCH("bench",$B113)),IF($C113&gt;=0.7,IF($C113&lt;0.8,$D113*$E113," ")," ")," ")</f>
        <v xml:space="preserve"> </v>
      </c>
      <c r="U113" s="58" t="str">
        <f t="shared" ref="U113:U119" si="82">IF(ISNUMBER(SEARCH("bench",$B113)),IF($C113&gt;=0.8,IF($C113&lt;0.9,$D113*$E113," ")," ")," ")</f>
        <v xml:space="preserve"> </v>
      </c>
      <c r="V113" s="58" t="str">
        <f t="shared" ref="V113:V119" si="83">IF(ISNUMBER(SEARCH("bench",$B113)),IF($C113&gt;=0.9,$D113*$E113," ")," ")</f>
        <v xml:space="preserve"> </v>
      </c>
      <c r="W113" s="4"/>
      <c r="X113" s="4"/>
      <c r="Y113" s="4"/>
      <c r="Z113" s="4"/>
      <c r="AA113" s="4"/>
      <c r="AB113" s="5"/>
      <c r="AC113" s="47"/>
      <c r="AD113" s="8"/>
      <c r="AE113" s="8"/>
      <c r="AF113" s="8"/>
      <c r="AG113" s="8"/>
      <c r="AH113" s="8"/>
      <c r="AI113" s="8"/>
      <c r="AJ113" s="16"/>
    </row>
    <row r="114" spans="1:36">
      <c r="A114" s="21"/>
      <c r="B114" s="20" t="str">
        <f>+B113</f>
        <v>BenchPress</v>
      </c>
      <c r="C114" s="10">
        <v>0.6</v>
      </c>
      <c r="D114" s="11">
        <v>4</v>
      </c>
      <c r="E114" s="12">
        <v>1</v>
      </c>
      <c r="F114" s="11">
        <f t="shared" si="76"/>
        <v>60</v>
      </c>
      <c r="G114" s="4"/>
      <c r="H114" s="4"/>
      <c r="I114" s="58">
        <f t="shared" si="77"/>
        <v>4</v>
      </c>
      <c r="J114" s="58">
        <f t="shared" si="78"/>
        <v>240</v>
      </c>
      <c r="K114" s="4"/>
      <c r="L114" s="4"/>
      <c r="M114" s="4"/>
      <c r="N114" s="4"/>
      <c r="O114" s="4"/>
      <c r="P114" s="4"/>
      <c r="Q114" s="4"/>
      <c r="R114" s="58" t="str">
        <f t="shared" si="79"/>
        <v xml:space="preserve"> </v>
      </c>
      <c r="S114" s="58">
        <f t="shared" si="80"/>
        <v>4</v>
      </c>
      <c r="T114" s="58" t="str">
        <f t="shared" si="81"/>
        <v xml:space="preserve"> </v>
      </c>
      <c r="U114" s="58" t="str">
        <f t="shared" si="82"/>
        <v xml:space="preserve"> </v>
      </c>
      <c r="V114" s="58" t="str">
        <f t="shared" si="83"/>
        <v xml:space="preserve"> </v>
      </c>
      <c r="W114" s="4"/>
      <c r="X114" s="4"/>
      <c r="Y114" s="4"/>
      <c r="Z114" s="4"/>
      <c r="AA114" s="4"/>
      <c r="AB114" s="8"/>
      <c r="AC114" s="22"/>
      <c r="AD114" s="8"/>
      <c r="AE114" s="8"/>
      <c r="AF114" s="8"/>
      <c r="AG114" s="8"/>
      <c r="AH114" s="8"/>
      <c r="AI114" s="8"/>
      <c r="AJ114" s="16"/>
    </row>
    <row r="115" spans="1:36">
      <c r="A115" s="21"/>
      <c r="B115" s="20" t="str">
        <f>+B114</f>
        <v>BenchPress</v>
      </c>
      <c r="C115" s="10">
        <v>0.7</v>
      </c>
      <c r="D115" s="11">
        <v>3</v>
      </c>
      <c r="E115" s="12">
        <v>1</v>
      </c>
      <c r="F115" s="11">
        <f t="shared" si="76"/>
        <v>70</v>
      </c>
      <c r="G115" s="4"/>
      <c r="H115" s="4"/>
      <c r="I115" s="58">
        <f t="shared" si="77"/>
        <v>3</v>
      </c>
      <c r="J115" s="58">
        <f t="shared" si="78"/>
        <v>210</v>
      </c>
      <c r="K115" s="4"/>
      <c r="L115" s="4"/>
      <c r="M115" s="4"/>
      <c r="N115" s="4"/>
      <c r="O115" s="4"/>
      <c r="P115" s="4"/>
      <c r="Q115" s="4"/>
      <c r="R115" s="58" t="str">
        <f t="shared" si="79"/>
        <v xml:space="preserve"> </v>
      </c>
      <c r="S115" s="58" t="str">
        <f t="shared" si="80"/>
        <v xml:space="preserve"> </v>
      </c>
      <c r="T115" s="58">
        <f t="shared" si="81"/>
        <v>3</v>
      </c>
      <c r="U115" s="58" t="str">
        <f t="shared" si="82"/>
        <v xml:space="preserve"> </v>
      </c>
      <c r="V115" s="58" t="str">
        <f t="shared" si="83"/>
        <v xml:space="preserve"> </v>
      </c>
      <c r="W115" s="4"/>
      <c r="X115" s="4"/>
      <c r="Y115" s="4"/>
      <c r="Z115" s="4"/>
      <c r="AA115" s="4"/>
      <c r="AB115" s="8"/>
      <c r="AC115" s="22"/>
      <c r="AD115" s="8"/>
      <c r="AE115" s="8"/>
      <c r="AF115" s="8"/>
      <c r="AG115" s="8"/>
      <c r="AH115" s="8"/>
      <c r="AI115" s="8"/>
      <c r="AJ115" s="16"/>
    </row>
    <row r="116" spans="1:36">
      <c r="A116" s="21"/>
      <c r="B116" s="20" t="str">
        <f t="shared" ref="B116:B119" si="84">+B115</f>
        <v>BenchPress</v>
      </c>
      <c r="C116" s="10">
        <v>0.8</v>
      </c>
      <c r="D116" s="11">
        <v>2</v>
      </c>
      <c r="E116" s="12">
        <v>2</v>
      </c>
      <c r="F116" s="11">
        <f t="shared" si="76"/>
        <v>80</v>
      </c>
      <c r="G116" s="4"/>
      <c r="H116" s="4"/>
      <c r="I116" s="58">
        <f t="shared" si="77"/>
        <v>4</v>
      </c>
      <c r="J116" s="58">
        <f t="shared" si="78"/>
        <v>320</v>
      </c>
      <c r="K116" s="4"/>
      <c r="L116" s="4"/>
      <c r="M116" s="4"/>
      <c r="N116" s="4"/>
      <c r="O116" s="4"/>
      <c r="P116" s="4"/>
      <c r="Q116" s="4"/>
      <c r="R116" s="58" t="str">
        <f t="shared" si="79"/>
        <v xml:space="preserve"> </v>
      </c>
      <c r="S116" s="58" t="str">
        <f t="shared" si="80"/>
        <v xml:space="preserve"> </v>
      </c>
      <c r="T116" s="58" t="str">
        <f t="shared" si="81"/>
        <v xml:space="preserve"> </v>
      </c>
      <c r="U116" s="58">
        <f t="shared" si="82"/>
        <v>4</v>
      </c>
      <c r="V116" s="58" t="str">
        <f t="shared" si="83"/>
        <v xml:space="preserve"> </v>
      </c>
      <c r="W116" s="4"/>
      <c r="X116" s="4"/>
      <c r="Y116" s="4"/>
      <c r="Z116" s="4"/>
      <c r="AA116" s="4"/>
      <c r="AB116" s="5"/>
      <c r="AC116" s="22"/>
      <c r="AD116" s="13"/>
      <c r="AE116" s="8"/>
      <c r="AF116" s="8"/>
      <c r="AG116" s="8"/>
      <c r="AH116" s="8"/>
      <c r="AI116" s="8"/>
      <c r="AJ116" s="16"/>
    </row>
    <row r="117" spans="1:36">
      <c r="A117" s="21"/>
      <c r="B117" s="20" t="str">
        <f t="shared" si="84"/>
        <v>BenchPress</v>
      </c>
      <c r="C117" s="10">
        <v>0.75</v>
      </c>
      <c r="D117" s="11">
        <v>3</v>
      </c>
      <c r="E117" s="12">
        <v>1</v>
      </c>
      <c r="F117" s="11">
        <f t="shared" si="76"/>
        <v>75</v>
      </c>
      <c r="G117" s="4"/>
      <c r="H117" s="4"/>
      <c r="I117" s="58">
        <f t="shared" si="77"/>
        <v>3</v>
      </c>
      <c r="J117" s="58">
        <f t="shared" si="78"/>
        <v>225</v>
      </c>
      <c r="K117" s="4"/>
      <c r="L117" s="4"/>
      <c r="M117" s="4"/>
      <c r="N117" s="4"/>
      <c r="O117" s="4"/>
      <c r="P117" s="4"/>
      <c r="Q117" s="4"/>
      <c r="R117" s="58" t="str">
        <f t="shared" si="79"/>
        <v xml:space="preserve"> </v>
      </c>
      <c r="S117" s="58" t="str">
        <f t="shared" si="80"/>
        <v xml:space="preserve"> </v>
      </c>
      <c r="T117" s="58">
        <f t="shared" si="81"/>
        <v>3</v>
      </c>
      <c r="U117" s="58" t="str">
        <f t="shared" si="82"/>
        <v xml:space="preserve"> </v>
      </c>
      <c r="V117" s="58" t="str">
        <f t="shared" si="83"/>
        <v xml:space="preserve"> </v>
      </c>
      <c r="W117" s="4"/>
      <c r="X117" s="4"/>
      <c r="Y117" s="4"/>
      <c r="Z117" s="4"/>
      <c r="AA117" s="4"/>
      <c r="AB117" s="5"/>
      <c r="AC117" s="6"/>
      <c r="AD117" s="8"/>
      <c r="AE117" s="8"/>
      <c r="AF117" s="8"/>
      <c r="AG117" s="8"/>
      <c r="AH117" s="8"/>
      <c r="AI117" s="8"/>
      <c r="AJ117" s="16"/>
    </row>
    <row r="118" spans="1:36">
      <c r="A118" s="21"/>
      <c r="B118" s="20" t="str">
        <f t="shared" si="84"/>
        <v>BenchPress</v>
      </c>
      <c r="C118" s="10">
        <v>0.65</v>
      </c>
      <c r="D118" s="11">
        <v>5</v>
      </c>
      <c r="E118" s="12">
        <v>1</v>
      </c>
      <c r="F118" s="11">
        <f t="shared" si="76"/>
        <v>65</v>
      </c>
      <c r="G118" s="4"/>
      <c r="H118" s="4"/>
      <c r="I118" s="58">
        <f t="shared" si="77"/>
        <v>5</v>
      </c>
      <c r="J118" s="58">
        <f t="shared" si="78"/>
        <v>325</v>
      </c>
      <c r="K118" s="4"/>
      <c r="L118" s="4"/>
      <c r="M118" s="4"/>
      <c r="N118" s="4"/>
      <c r="O118" s="4"/>
      <c r="P118" s="4"/>
      <c r="Q118" s="4"/>
      <c r="R118" s="58" t="str">
        <f t="shared" si="79"/>
        <v xml:space="preserve"> </v>
      </c>
      <c r="S118" s="58">
        <f t="shared" si="80"/>
        <v>5</v>
      </c>
      <c r="T118" s="58" t="str">
        <f t="shared" si="81"/>
        <v xml:space="preserve"> </v>
      </c>
      <c r="U118" s="58" t="str">
        <f t="shared" si="82"/>
        <v xml:space="preserve"> </v>
      </c>
      <c r="V118" s="58" t="str">
        <f t="shared" si="83"/>
        <v xml:space="preserve"> </v>
      </c>
      <c r="W118" s="4"/>
      <c r="X118" s="4"/>
      <c r="Y118" s="4"/>
      <c r="Z118" s="4"/>
      <c r="AA118" s="4"/>
      <c r="AB118" s="5"/>
      <c r="AC118" s="22"/>
      <c r="AD118" s="8"/>
      <c r="AE118" s="8"/>
      <c r="AF118" s="8"/>
      <c r="AG118" s="8"/>
      <c r="AH118" s="8"/>
      <c r="AI118" s="8"/>
      <c r="AJ118" s="16"/>
    </row>
    <row r="119" spans="1:36">
      <c r="A119" s="21"/>
      <c r="B119" s="20" t="str">
        <f t="shared" si="84"/>
        <v>BenchPress</v>
      </c>
      <c r="C119" s="10">
        <v>0.55000000000000004</v>
      </c>
      <c r="D119" s="11">
        <v>7</v>
      </c>
      <c r="E119" s="12">
        <v>1</v>
      </c>
      <c r="F119" s="11">
        <f t="shared" si="76"/>
        <v>55</v>
      </c>
      <c r="G119" s="4"/>
      <c r="H119" s="4"/>
      <c r="I119" s="58">
        <f t="shared" si="77"/>
        <v>7</v>
      </c>
      <c r="J119" s="58">
        <f t="shared" si="78"/>
        <v>385</v>
      </c>
      <c r="K119" s="4"/>
      <c r="L119" s="4"/>
      <c r="M119" s="4"/>
      <c r="N119" s="4"/>
      <c r="O119" s="4"/>
      <c r="P119" s="4"/>
      <c r="Q119" s="4"/>
      <c r="R119" s="58">
        <f t="shared" si="79"/>
        <v>7</v>
      </c>
      <c r="S119" s="58" t="str">
        <f t="shared" si="80"/>
        <v xml:space="preserve"> </v>
      </c>
      <c r="T119" s="58" t="str">
        <f t="shared" si="81"/>
        <v xml:space="preserve"> </v>
      </c>
      <c r="U119" s="58" t="str">
        <f t="shared" si="82"/>
        <v xml:space="preserve"> </v>
      </c>
      <c r="V119" s="58" t="str">
        <f t="shared" si="83"/>
        <v xml:space="preserve"> </v>
      </c>
      <c r="W119" s="4"/>
      <c r="X119" s="4"/>
      <c r="Y119" s="4"/>
      <c r="Z119" s="4"/>
      <c r="AA119" s="4"/>
      <c r="AB119" s="5"/>
      <c r="AC119" s="6"/>
      <c r="AD119" s="8"/>
      <c r="AE119" s="8"/>
      <c r="AF119" s="8"/>
      <c r="AG119" s="8"/>
      <c r="AH119" s="8"/>
      <c r="AI119" s="8"/>
      <c r="AJ119" s="16"/>
    </row>
    <row r="120" spans="1:36">
      <c r="A120" s="31"/>
      <c r="B120" s="8"/>
      <c r="C120" s="8"/>
      <c r="D120" s="8"/>
      <c r="E120" s="8"/>
      <c r="F120" s="366"/>
      <c r="G120" s="4"/>
      <c r="H120" s="4"/>
      <c r="I120" s="4"/>
      <c r="J120" s="4"/>
      <c r="K120" s="4"/>
      <c r="L120" s="4"/>
      <c r="M120" s="4"/>
      <c r="N120" s="4"/>
      <c r="O120" s="4"/>
      <c r="P120" s="4"/>
      <c r="Q120" s="4"/>
      <c r="R120" s="4"/>
      <c r="S120" s="4"/>
      <c r="T120" s="4"/>
      <c r="U120" s="4"/>
      <c r="V120" s="4"/>
      <c r="W120" s="4"/>
      <c r="X120" s="4"/>
      <c r="Y120" s="4"/>
      <c r="Z120" s="4"/>
      <c r="AA120" s="4"/>
      <c r="AB120" s="5"/>
      <c r="AC120" s="8"/>
      <c r="AD120" s="8"/>
      <c r="AE120" s="8"/>
      <c r="AF120" s="8"/>
      <c r="AG120" s="8"/>
      <c r="AH120" s="8"/>
      <c r="AI120" s="8"/>
      <c r="AJ120" s="16"/>
    </row>
    <row r="121" spans="1:36">
      <c r="A121" s="23">
        <v>3</v>
      </c>
      <c r="B121" s="6" t="s">
        <v>3</v>
      </c>
      <c r="C121" s="24"/>
      <c r="D121" s="25">
        <v>10</v>
      </c>
      <c r="E121" s="26">
        <v>5</v>
      </c>
      <c r="F121" s="25"/>
      <c r="G121" s="4"/>
      <c r="H121" s="4"/>
      <c r="I121" s="4"/>
      <c r="J121" s="4"/>
      <c r="K121" s="4"/>
      <c r="L121" s="4"/>
      <c r="M121" s="4"/>
      <c r="N121" s="4"/>
      <c r="O121" s="4"/>
      <c r="P121" s="4"/>
      <c r="Q121" s="4"/>
      <c r="R121" s="4"/>
      <c r="S121" s="4"/>
      <c r="T121" s="4"/>
      <c r="U121" s="4"/>
      <c r="V121" s="4"/>
      <c r="W121" s="4"/>
      <c r="X121" s="4"/>
      <c r="Y121" s="4"/>
      <c r="Z121" s="4"/>
      <c r="AA121" s="4"/>
      <c r="AB121" s="8"/>
      <c r="AC121" s="22"/>
      <c r="AD121" s="22"/>
      <c r="AE121" s="22"/>
      <c r="AF121" s="22"/>
      <c r="AG121" s="22"/>
      <c r="AH121" s="8"/>
      <c r="AI121" s="8"/>
      <c r="AJ121" s="16"/>
    </row>
    <row r="122" spans="1:36">
      <c r="A122" s="31"/>
      <c r="B122" s="8"/>
      <c r="C122" s="8"/>
      <c r="D122" s="8"/>
      <c r="E122" s="8"/>
      <c r="F122" s="366"/>
      <c r="G122" s="4"/>
      <c r="H122" s="4"/>
      <c r="I122" s="4"/>
      <c r="J122" s="4"/>
      <c r="K122" s="4"/>
      <c r="L122" s="4"/>
      <c r="M122" s="4"/>
      <c r="N122" s="4"/>
      <c r="O122" s="4"/>
      <c r="P122" s="4"/>
      <c r="Q122" s="4"/>
      <c r="R122" s="4"/>
      <c r="S122" s="4"/>
      <c r="T122" s="4"/>
      <c r="U122" s="4"/>
      <c r="V122" s="4"/>
      <c r="W122" s="4"/>
      <c r="X122" s="4"/>
      <c r="Y122" s="4"/>
      <c r="Z122" s="4"/>
      <c r="AA122" s="4"/>
      <c r="AB122" s="5"/>
      <c r="AC122" s="8"/>
      <c r="AD122" s="8"/>
      <c r="AE122" s="8"/>
      <c r="AF122" s="8"/>
      <c r="AG122" s="8"/>
      <c r="AH122" s="8"/>
      <c r="AI122" s="8"/>
      <c r="AJ122" s="16"/>
    </row>
    <row r="123" spans="1:36">
      <c r="A123" s="32">
        <v>4</v>
      </c>
      <c r="B123" s="34" t="s">
        <v>101</v>
      </c>
      <c r="C123" s="35">
        <v>0.5</v>
      </c>
      <c r="D123" s="36">
        <v>5</v>
      </c>
      <c r="E123" s="37">
        <v>1</v>
      </c>
      <c r="F123" s="36">
        <f>MROUND(SQ*C123,AR)</f>
        <v>50</v>
      </c>
      <c r="G123" s="101">
        <f>+D123*E123</f>
        <v>5</v>
      </c>
      <c r="H123" s="101">
        <f>+F123*G123</f>
        <v>250</v>
      </c>
      <c r="I123" s="4"/>
      <c r="J123" s="4"/>
      <c r="K123" s="4"/>
      <c r="L123" s="4"/>
      <c r="M123" s="102">
        <f>IF(ISNUMBER(SEARCH("squat",$B123)),IF($C123&gt;=0.5,IF($C123&lt;0.6,$D123*$E123," ")," ")," ")</f>
        <v>5</v>
      </c>
      <c r="N123" s="102" t="str">
        <f>IF(ISNUMBER(SEARCH("squat",$B123)),IF($C123&gt;=0.6,IF($C123&lt;0.7,$D123*$E123," ")," ")," ")</f>
        <v xml:space="preserve"> </v>
      </c>
      <c r="O123" s="102" t="str">
        <f>IF(ISNUMBER(SEARCH("squat",$B123)),IF($C123&gt;=0.7,IF($C123&lt;0.8,$D123*$E123," ")," ")," ")</f>
        <v xml:space="preserve"> </v>
      </c>
      <c r="P123" s="102" t="str">
        <f>IF(ISNUMBER(SEARCH("squat",$B123)),IF($C123&gt;=0.8,IF($C123&lt;0.9,$D123*$E123," ")," ")," ")</f>
        <v xml:space="preserve"> </v>
      </c>
      <c r="Q123" s="102" t="str">
        <f>IF(ISNUMBER(SEARCH("squat",$B123)),IF($C123&gt;=0.9,$D123*$E123," ")," ")</f>
        <v xml:space="preserve"> </v>
      </c>
      <c r="R123" s="4"/>
      <c r="S123" s="4"/>
      <c r="T123" s="4"/>
      <c r="U123" s="4"/>
      <c r="V123" s="4"/>
      <c r="W123" s="4"/>
      <c r="X123" s="4"/>
      <c r="Y123" s="4"/>
      <c r="Z123" s="4"/>
      <c r="AA123" s="4"/>
      <c r="AB123" s="5"/>
      <c r="AC123" s="13"/>
      <c r="AD123" s="8"/>
      <c r="AE123" s="8"/>
      <c r="AF123" s="8"/>
      <c r="AG123" s="8"/>
      <c r="AH123" s="8"/>
      <c r="AI123" s="8"/>
      <c r="AJ123" s="16"/>
    </row>
    <row r="124" spans="1:36">
      <c r="A124" s="38"/>
      <c r="B124" s="33" t="str">
        <f>+B123</f>
        <v>HighBar Squat</v>
      </c>
      <c r="C124" s="35">
        <v>0.6</v>
      </c>
      <c r="D124" s="36">
        <v>5</v>
      </c>
      <c r="E124" s="37">
        <v>1</v>
      </c>
      <c r="F124" s="36">
        <f>MROUND(SQ*C124,AR)</f>
        <v>60</v>
      </c>
      <c r="G124" s="101">
        <f t="shared" ref="G124:G125" si="85">+D124*E124</f>
        <v>5</v>
      </c>
      <c r="H124" s="101">
        <f t="shared" ref="H124:H125" si="86">+F124*G124</f>
        <v>300</v>
      </c>
      <c r="I124" s="4"/>
      <c r="J124" s="4"/>
      <c r="K124" s="4"/>
      <c r="L124" s="4"/>
      <c r="M124" s="102" t="str">
        <f>IF(ISNUMBER(SEARCH("squat",$B124)),IF($C124&gt;=0.5,IF($C124&lt;0.6,$D124*$E124," ")," ")," ")</f>
        <v xml:space="preserve"> </v>
      </c>
      <c r="N124" s="102">
        <f>IF(ISNUMBER(SEARCH("squat",$B124)),IF($C124&gt;=0.6,IF($C124&lt;0.7,$D124*$E124," ")," ")," ")</f>
        <v>5</v>
      </c>
      <c r="O124" s="102" t="str">
        <f>IF(ISNUMBER(SEARCH("squat",$B124)),IF($C124&gt;=0.7,IF($C124&lt;0.8,$D124*$E124," ")," ")," ")</f>
        <v xml:space="preserve"> </v>
      </c>
      <c r="P124" s="102" t="str">
        <f>IF(ISNUMBER(SEARCH("squat",$B124)),IF($C124&gt;=0.8,IF($C124&lt;0.9,$D124*$E124," ")," ")," ")</f>
        <v xml:space="preserve"> </v>
      </c>
      <c r="Q124" s="102" t="str">
        <f>IF(ISNUMBER(SEARCH("squat",$B124)),IF($C124&gt;=0.9,$D124*$E124," ")," ")</f>
        <v xml:space="preserve"> </v>
      </c>
      <c r="R124" s="4"/>
      <c r="S124" s="4"/>
      <c r="T124" s="4"/>
      <c r="U124" s="4"/>
      <c r="V124" s="4"/>
      <c r="W124" s="4"/>
      <c r="X124" s="4"/>
      <c r="Y124" s="4"/>
      <c r="Z124" s="4"/>
      <c r="AA124" s="4"/>
      <c r="AB124" s="5"/>
      <c r="AC124" s="7"/>
      <c r="AD124" s="8"/>
      <c r="AE124" s="8"/>
      <c r="AF124" s="8"/>
      <c r="AG124" s="8"/>
      <c r="AH124" s="8"/>
      <c r="AI124" s="8"/>
      <c r="AJ124" s="16"/>
    </row>
    <row r="125" spans="1:36">
      <c r="A125" s="38"/>
      <c r="B125" s="33" t="str">
        <f>+B124</f>
        <v>HighBar Squat</v>
      </c>
      <c r="C125" s="35">
        <v>0.7</v>
      </c>
      <c r="D125" s="36">
        <v>4</v>
      </c>
      <c r="E125" s="37">
        <v>4</v>
      </c>
      <c r="F125" s="36">
        <f>MROUND(SQ*C125,AR)</f>
        <v>70</v>
      </c>
      <c r="G125" s="101">
        <f t="shared" si="85"/>
        <v>16</v>
      </c>
      <c r="H125" s="101">
        <f t="shared" si="86"/>
        <v>1120</v>
      </c>
      <c r="I125" s="4"/>
      <c r="J125" s="4"/>
      <c r="K125" s="4"/>
      <c r="L125" s="4"/>
      <c r="M125" s="102" t="str">
        <f>IF(ISNUMBER(SEARCH("squat",$B125)),IF($C125&gt;=0.5,IF($C125&lt;0.6,$D125*$E125," ")," ")," ")</f>
        <v xml:space="preserve"> </v>
      </c>
      <c r="N125" s="102" t="str">
        <f>IF(ISNUMBER(SEARCH("squat",$B125)),IF($C125&gt;=0.6,IF($C125&lt;0.7,$D125*$E125," ")," ")," ")</f>
        <v xml:space="preserve"> </v>
      </c>
      <c r="O125" s="102">
        <f>IF(ISNUMBER(SEARCH("squat",$B125)),IF($C125&gt;=0.7,IF($C125&lt;0.8,$D125*$E125," ")," ")," ")</f>
        <v>16</v>
      </c>
      <c r="P125" s="102" t="str">
        <f>IF(ISNUMBER(SEARCH("squat",$B125)),IF($C125&gt;=0.8,IF($C125&lt;0.9,$D125*$E125," ")," ")," ")</f>
        <v xml:space="preserve"> </v>
      </c>
      <c r="Q125" s="102" t="str">
        <f>IF(ISNUMBER(SEARCH("squat",$B125)),IF($C125&gt;=0.9,$D125*$E125," ")," ")</f>
        <v xml:space="preserve"> </v>
      </c>
      <c r="R125" s="4"/>
      <c r="S125" s="4"/>
      <c r="T125" s="4"/>
      <c r="U125" s="4"/>
      <c r="V125" s="4"/>
      <c r="W125" s="4"/>
      <c r="X125" s="4"/>
      <c r="Y125" s="4"/>
      <c r="Z125" s="4"/>
      <c r="AA125" s="4"/>
      <c r="AB125" s="5"/>
      <c r="AC125" s="6"/>
      <c r="AD125" s="6"/>
      <c r="AE125" s="6"/>
      <c r="AF125" s="6"/>
      <c r="AG125" s="8"/>
      <c r="AH125" s="8"/>
      <c r="AI125" s="8"/>
      <c r="AJ125" s="16"/>
    </row>
    <row r="126" spans="1:36">
      <c r="G126" s="4"/>
      <c r="H126" s="4"/>
      <c r="I126" s="4"/>
      <c r="J126" s="4"/>
      <c r="K126" s="4"/>
      <c r="L126" s="4"/>
      <c r="M126" s="4"/>
      <c r="N126" s="4"/>
      <c r="O126" s="4"/>
      <c r="P126" s="4"/>
      <c r="Q126" s="4"/>
      <c r="R126" s="4"/>
      <c r="S126" s="4"/>
      <c r="T126" s="4"/>
      <c r="U126" s="4"/>
      <c r="V126" s="4"/>
      <c r="W126" s="4"/>
      <c r="X126" s="4"/>
      <c r="Y126" s="4"/>
      <c r="Z126" s="4"/>
      <c r="AA126" s="4"/>
      <c r="AJ126" s="16"/>
    </row>
    <row r="127" spans="1:36">
      <c r="A127" s="23">
        <v>5</v>
      </c>
      <c r="B127" s="6" t="s">
        <v>58</v>
      </c>
      <c r="C127" s="24"/>
      <c r="D127" s="25">
        <v>8</v>
      </c>
      <c r="E127" s="26">
        <v>5</v>
      </c>
      <c r="F127" s="25"/>
      <c r="G127" s="4"/>
      <c r="H127" s="4"/>
      <c r="I127" s="4"/>
      <c r="J127" s="4"/>
      <c r="K127" s="4"/>
      <c r="L127" s="4"/>
      <c r="M127" s="4"/>
      <c r="N127" s="4"/>
      <c r="O127" s="4"/>
      <c r="P127" s="4"/>
      <c r="Q127" s="4"/>
      <c r="R127" s="4"/>
      <c r="S127" s="4"/>
      <c r="T127" s="4"/>
      <c r="U127" s="4"/>
      <c r="V127" s="4"/>
      <c r="W127" s="4"/>
      <c r="X127" s="4"/>
      <c r="Y127" s="4"/>
      <c r="Z127" s="4"/>
      <c r="AA127" s="4"/>
      <c r="AB127" s="8"/>
      <c r="AC127" s="22"/>
      <c r="AD127" s="22"/>
      <c r="AE127" s="22"/>
      <c r="AF127" s="22"/>
      <c r="AG127" s="22"/>
      <c r="AH127" s="8"/>
      <c r="AI127" s="8"/>
      <c r="AJ127" s="16"/>
    </row>
    <row r="128" spans="1:36">
      <c r="A128" s="23">
        <v>6</v>
      </c>
      <c r="B128" s="6" t="s">
        <v>27</v>
      </c>
      <c r="C128" s="24"/>
      <c r="D128" s="25">
        <v>5</v>
      </c>
      <c r="E128" s="26">
        <v>5</v>
      </c>
      <c r="F128" s="25"/>
      <c r="G128" s="4"/>
      <c r="H128" s="4"/>
      <c r="I128" s="4"/>
      <c r="J128" s="4"/>
      <c r="K128" s="4"/>
      <c r="L128" s="4"/>
      <c r="M128" s="4"/>
      <c r="N128" s="4"/>
      <c r="O128" s="4"/>
      <c r="P128" s="4"/>
      <c r="Q128" s="4"/>
      <c r="R128" s="4"/>
      <c r="S128" s="4"/>
      <c r="T128" s="4"/>
      <c r="U128" s="4"/>
      <c r="V128" s="4"/>
      <c r="W128" s="4"/>
      <c r="X128" s="4"/>
      <c r="Y128" s="4"/>
      <c r="Z128" s="4"/>
      <c r="AA128" s="4"/>
      <c r="AB128" s="27"/>
      <c r="AC128" s="22"/>
      <c r="AD128" s="22"/>
      <c r="AE128" s="22"/>
      <c r="AF128" s="6"/>
      <c r="AG128" s="6"/>
      <c r="AH128" s="27"/>
      <c r="AI128" s="27"/>
      <c r="AJ128" s="19"/>
    </row>
    <row r="129" spans="1:39" ht="15" thickBot="1">
      <c r="G129" s="62">
        <f t="shared" ref="G129:AA129" si="87">SUM(G67:G128)</f>
        <v>91</v>
      </c>
      <c r="H129" s="62">
        <f t="shared" si="87"/>
        <v>5735</v>
      </c>
      <c r="I129" s="62">
        <f t="shared" si="87"/>
        <v>89</v>
      </c>
      <c r="J129" s="62">
        <f t="shared" si="87"/>
        <v>5675</v>
      </c>
      <c r="K129" s="62">
        <f t="shared" si="87"/>
        <v>41</v>
      </c>
      <c r="L129" s="62">
        <f t="shared" si="87"/>
        <v>2940</v>
      </c>
      <c r="M129" s="62">
        <f t="shared" si="87"/>
        <v>27</v>
      </c>
      <c r="N129" s="62">
        <f t="shared" si="87"/>
        <v>13</v>
      </c>
      <c r="O129" s="62">
        <f t="shared" si="87"/>
        <v>25</v>
      </c>
      <c r="P129" s="62">
        <f t="shared" si="87"/>
        <v>20</v>
      </c>
      <c r="Q129" s="62">
        <f t="shared" si="87"/>
        <v>0</v>
      </c>
      <c r="R129" s="62">
        <f t="shared" si="87"/>
        <v>23</v>
      </c>
      <c r="S129" s="62">
        <f t="shared" si="87"/>
        <v>43</v>
      </c>
      <c r="T129" s="62">
        <f t="shared" si="87"/>
        <v>9</v>
      </c>
      <c r="U129" s="62">
        <f t="shared" si="87"/>
        <v>14</v>
      </c>
      <c r="V129" s="62">
        <f t="shared" si="87"/>
        <v>0</v>
      </c>
      <c r="W129" s="62">
        <f t="shared" si="87"/>
        <v>7</v>
      </c>
      <c r="X129" s="62">
        <f t="shared" si="87"/>
        <v>7</v>
      </c>
      <c r="Y129" s="62">
        <f t="shared" si="87"/>
        <v>15</v>
      </c>
      <c r="Z129" s="62">
        <f t="shared" si="87"/>
        <v>12</v>
      </c>
      <c r="AA129" s="62">
        <f t="shared" si="87"/>
        <v>0</v>
      </c>
    </row>
    <row r="130" spans="1:39" ht="15.5" thickTop="1" thickBot="1">
      <c r="A130" s="409" t="s">
        <v>75</v>
      </c>
      <c r="B130" s="410"/>
      <c r="C130" s="59" t="s">
        <v>0</v>
      </c>
      <c r="D130" s="59" t="s">
        <v>5</v>
      </c>
      <c r="E130" s="59" t="s">
        <v>6</v>
      </c>
      <c r="F130" s="369" t="s">
        <v>7</v>
      </c>
      <c r="G130" s="4"/>
      <c r="H130" s="4"/>
      <c r="I130" s="4"/>
      <c r="J130" s="4"/>
      <c r="K130" s="4"/>
      <c r="L130" s="4"/>
      <c r="M130" s="4"/>
      <c r="N130" s="4"/>
      <c r="O130" s="4"/>
      <c r="P130" s="4"/>
      <c r="Q130" s="4"/>
      <c r="R130" s="4"/>
      <c r="S130" s="4"/>
      <c r="T130" s="4"/>
      <c r="U130" s="4"/>
      <c r="V130" s="4"/>
      <c r="W130" s="4"/>
      <c r="X130" s="4"/>
      <c r="Y130" s="4"/>
      <c r="Z130" s="4"/>
      <c r="AA130" s="4"/>
    </row>
    <row r="131" spans="1:39">
      <c r="G131" s="4"/>
      <c r="H131" s="4"/>
      <c r="I131" s="4"/>
      <c r="J131" s="4"/>
      <c r="K131" s="4"/>
      <c r="L131" s="4"/>
      <c r="M131" s="4"/>
      <c r="N131" s="4"/>
      <c r="O131" s="4"/>
      <c r="P131" s="4"/>
      <c r="Q131" s="4"/>
      <c r="R131" s="4"/>
      <c r="S131" s="4"/>
      <c r="T131" s="4"/>
      <c r="U131" s="4"/>
      <c r="V131" s="4"/>
      <c r="W131" s="4"/>
      <c r="X131" s="4"/>
      <c r="Y131" s="4"/>
      <c r="Z131" s="4"/>
      <c r="AA131" s="4"/>
    </row>
    <row r="132" spans="1:39">
      <c r="G132" s="4"/>
      <c r="H132" s="4"/>
      <c r="I132" s="4"/>
      <c r="J132" s="4"/>
      <c r="K132" s="4"/>
      <c r="L132" s="4"/>
      <c r="M132" s="4"/>
      <c r="N132" s="4"/>
      <c r="O132" s="4"/>
      <c r="P132" s="4"/>
      <c r="Q132" s="4"/>
      <c r="R132" s="4"/>
      <c r="S132" s="4"/>
      <c r="T132" s="4"/>
      <c r="U132" s="4"/>
      <c r="V132" s="4"/>
      <c r="W132" s="4"/>
      <c r="X132" s="4"/>
      <c r="Y132" s="4"/>
      <c r="Z132" s="4"/>
      <c r="AA132" s="4"/>
    </row>
    <row r="133" spans="1:39">
      <c r="A133" s="32">
        <v>1</v>
      </c>
      <c r="B133" s="34" t="s">
        <v>2</v>
      </c>
      <c r="C133" s="35">
        <v>0.55000000000000004</v>
      </c>
      <c r="D133" s="36">
        <v>5</v>
      </c>
      <c r="E133" s="37">
        <v>1</v>
      </c>
      <c r="F133" s="36">
        <f>MROUND(SQ*C133,AR)</f>
        <v>55</v>
      </c>
      <c r="G133" s="101">
        <f>+D133*E133</f>
        <v>5</v>
      </c>
      <c r="H133" s="101">
        <f>+F133*G133</f>
        <v>275</v>
      </c>
      <c r="I133" s="4"/>
      <c r="J133" s="4"/>
      <c r="K133" s="4"/>
      <c r="L133" s="4"/>
      <c r="M133" s="102">
        <f t="shared" ref="M133:M136" si="88">IF(ISNUMBER(SEARCH("squat",$B133)),IF($C133&gt;=0.5,IF($C133&lt;0.6,$D133*$E133," ")," ")," ")</f>
        <v>5</v>
      </c>
      <c r="N133" s="102" t="str">
        <f t="shared" ref="N133:N136" si="89">IF(ISNUMBER(SEARCH("squat",$B133)),IF($C133&gt;=0.6,IF($C133&lt;0.7,$D133*$E133," ")," ")," ")</f>
        <v xml:space="preserve"> </v>
      </c>
      <c r="O133" s="102" t="str">
        <f t="shared" ref="O133:O136" si="90">IF(ISNUMBER(SEARCH("squat",$B133)),IF($C133&gt;=0.7,IF($C133&lt;0.8,$D133*$E133," ")," ")," ")</f>
        <v xml:space="preserve"> </v>
      </c>
      <c r="P133" s="102" t="str">
        <f t="shared" ref="P133:P136" si="91">IF(ISNUMBER(SEARCH("squat",$B133)),IF($C133&gt;=0.8,IF($C133&lt;0.9,$D133*$E133," ")," ")," ")</f>
        <v xml:space="preserve"> </v>
      </c>
      <c r="Q133" s="102" t="str">
        <f t="shared" ref="Q133:Q136" si="92">IF(ISNUMBER(SEARCH("squat",$B133)),IF($C133&gt;=0.9,$D133*$E133," ")," ")</f>
        <v xml:space="preserve"> </v>
      </c>
      <c r="R133" s="4"/>
      <c r="S133" s="4"/>
      <c r="T133" s="4"/>
      <c r="U133" s="4"/>
      <c r="V133" s="4"/>
      <c r="W133" s="4"/>
      <c r="X133" s="4"/>
      <c r="Y133" s="4"/>
      <c r="Z133" s="4"/>
      <c r="AA133" s="4"/>
      <c r="AB133" s="17"/>
      <c r="AC133" s="13"/>
      <c r="AD133" s="18"/>
      <c r="AE133" s="18"/>
      <c r="AF133" s="18"/>
      <c r="AG133" s="18"/>
      <c r="AH133" s="18"/>
      <c r="AI133" s="18"/>
      <c r="AJ133" s="14"/>
    </row>
    <row r="134" spans="1:39">
      <c r="A134" s="38"/>
      <c r="B134" s="33" t="str">
        <f>+B133</f>
        <v>Squat</v>
      </c>
      <c r="C134" s="35">
        <v>0.65</v>
      </c>
      <c r="D134" s="36">
        <v>4</v>
      </c>
      <c r="E134" s="37">
        <v>1</v>
      </c>
      <c r="F134" s="36">
        <f>MROUND(SQ*C134,AR)</f>
        <v>65</v>
      </c>
      <c r="G134" s="101">
        <f t="shared" ref="G134:G135" si="93">+D134*E134</f>
        <v>4</v>
      </c>
      <c r="H134" s="101">
        <f t="shared" ref="H134:H136" si="94">+F134*G134</f>
        <v>260</v>
      </c>
      <c r="I134" s="4"/>
      <c r="J134" s="4"/>
      <c r="K134" s="4"/>
      <c r="L134" s="4"/>
      <c r="M134" s="102" t="str">
        <f t="shared" si="88"/>
        <v xml:space="preserve"> </v>
      </c>
      <c r="N134" s="102">
        <f t="shared" si="89"/>
        <v>4</v>
      </c>
      <c r="O134" s="102" t="str">
        <f t="shared" si="90"/>
        <v xml:space="preserve"> </v>
      </c>
      <c r="P134" s="102" t="str">
        <f t="shared" si="91"/>
        <v xml:space="preserve"> </v>
      </c>
      <c r="Q134" s="102" t="str">
        <f t="shared" si="92"/>
        <v xml:space="preserve"> </v>
      </c>
      <c r="R134" s="4"/>
      <c r="S134" s="4"/>
      <c r="T134" s="4"/>
      <c r="U134" s="4"/>
      <c r="V134" s="4"/>
      <c r="W134" s="4"/>
      <c r="X134" s="4"/>
      <c r="Y134" s="4"/>
      <c r="Z134" s="4"/>
      <c r="AA134" s="4"/>
      <c r="AB134" s="5"/>
      <c r="AC134" s="7"/>
      <c r="AD134" s="8"/>
      <c r="AE134" s="8"/>
      <c r="AF134" s="8"/>
      <c r="AG134" s="8"/>
      <c r="AH134" s="8"/>
      <c r="AI134" s="8"/>
      <c r="AJ134" s="16"/>
    </row>
    <row r="135" spans="1:39">
      <c r="A135" s="38"/>
      <c r="B135" s="33" t="str">
        <f>+B134</f>
        <v>Squat</v>
      </c>
      <c r="C135" s="35">
        <v>0.75</v>
      </c>
      <c r="D135" s="36">
        <v>3</v>
      </c>
      <c r="E135" s="37">
        <v>2</v>
      </c>
      <c r="F135" s="36">
        <f>MROUND(SQ*C135,AR)</f>
        <v>75</v>
      </c>
      <c r="G135" s="101">
        <f t="shared" si="93"/>
        <v>6</v>
      </c>
      <c r="H135" s="101">
        <f t="shared" si="94"/>
        <v>450</v>
      </c>
      <c r="I135" s="4"/>
      <c r="J135" s="4"/>
      <c r="K135" s="4"/>
      <c r="L135" s="4"/>
      <c r="M135" s="102" t="str">
        <f t="shared" si="88"/>
        <v xml:space="preserve"> </v>
      </c>
      <c r="N135" s="102" t="str">
        <f t="shared" si="89"/>
        <v xml:space="preserve"> </v>
      </c>
      <c r="O135" s="102">
        <f t="shared" si="90"/>
        <v>6</v>
      </c>
      <c r="P135" s="102" t="str">
        <f t="shared" si="91"/>
        <v xml:space="preserve"> </v>
      </c>
      <c r="Q135" s="102" t="str">
        <f t="shared" si="92"/>
        <v xml:space="preserve"> </v>
      </c>
      <c r="R135" s="4"/>
      <c r="S135" s="4"/>
      <c r="T135" s="4"/>
      <c r="U135" s="4"/>
      <c r="V135" s="4"/>
      <c r="W135" s="4"/>
      <c r="X135" s="4"/>
      <c r="Y135" s="4"/>
      <c r="Z135" s="4"/>
      <c r="AA135" s="4"/>
      <c r="AB135" s="5"/>
      <c r="AC135" s="7"/>
      <c r="AD135" s="6"/>
      <c r="AE135" s="8"/>
      <c r="AF135" s="8"/>
      <c r="AG135" s="8"/>
      <c r="AH135" s="8"/>
      <c r="AI135" s="8"/>
      <c r="AJ135" s="16"/>
    </row>
    <row r="136" spans="1:39">
      <c r="A136" s="38"/>
      <c r="B136" s="33" t="str">
        <f>+B134</f>
        <v>Squat</v>
      </c>
      <c r="C136" s="35">
        <v>0.85</v>
      </c>
      <c r="D136" s="36">
        <v>2</v>
      </c>
      <c r="E136" s="37">
        <v>4</v>
      </c>
      <c r="F136" s="36">
        <f>MROUND(SQ*C136,AR)</f>
        <v>85</v>
      </c>
      <c r="G136" s="101">
        <f>+D136*E136</f>
        <v>8</v>
      </c>
      <c r="H136" s="101">
        <f t="shared" si="94"/>
        <v>680</v>
      </c>
      <c r="I136" s="4"/>
      <c r="J136" s="4"/>
      <c r="K136" s="4"/>
      <c r="L136" s="4"/>
      <c r="M136" s="102" t="str">
        <f t="shared" si="88"/>
        <v xml:space="preserve"> </v>
      </c>
      <c r="N136" s="102" t="str">
        <f t="shared" si="89"/>
        <v xml:space="preserve"> </v>
      </c>
      <c r="O136" s="102" t="str">
        <f t="shared" si="90"/>
        <v xml:space="preserve"> </v>
      </c>
      <c r="P136" s="102">
        <f t="shared" si="91"/>
        <v>8</v>
      </c>
      <c r="Q136" s="102" t="str">
        <f t="shared" si="92"/>
        <v xml:space="preserve"> </v>
      </c>
      <c r="R136" s="4"/>
      <c r="S136" s="4"/>
      <c r="T136" s="4"/>
      <c r="U136" s="4"/>
      <c r="V136" s="4"/>
      <c r="W136" s="4"/>
      <c r="X136" s="4"/>
      <c r="Y136" s="4"/>
      <c r="Z136" s="4"/>
      <c r="AA136" s="4"/>
      <c r="AB136" s="5"/>
      <c r="AC136" s="13"/>
      <c r="AD136" s="13"/>
      <c r="AE136" s="13"/>
      <c r="AF136" s="13"/>
      <c r="AG136" s="8"/>
      <c r="AH136" s="8"/>
      <c r="AI136" s="8"/>
      <c r="AJ136" s="16"/>
    </row>
    <row r="137" spans="1:39">
      <c r="A137" s="31"/>
      <c r="B137" s="8"/>
      <c r="C137" s="8"/>
      <c r="D137" s="8"/>
      <c r="E137" s="8"/>
      <c r="F137" s="366"/>
      <c r="G137" s="4"/>
      <c r="H137" s="4"/>
      <c r="I137" s="4"/>
      <c r="J137" s="4"/>
      <c r="K137" s="4"/>
      <c r="L137" s="4"/>
      <c r="M137" s="4"/>
      <c r="N137" s="4"/>
      <c r="O137" s="4"/>
      <c r="P137" s="4"/>
      <c r="Q137" s="4"/>
      <c r="R137" s="4"/>
      <c r="S137" s="4"/>
      <c r="T137" s="4"/>
      <c r="U137" s="4"/>
      <c r="V137" s="4"/>
      <c r="W137" s="4"/>
      <c r="X137" s="4"/>
      <c r="Y137" s="4"/>
      <c r="Z137" s="4"/>
      <c r="AA137" s="4"/>
      <c r="AB137" s="8"/>
      <c r="AC137" s="8"/>
      <c r="AD137" s="8"/>
      <c r="AE137" s="8"/>
      <c r="AF137" s="8"/>
      <c r="AG137" s="8"/>
      <c r="AH137" s="8"/>
      <c r="AI137" s="8"/>
      <c r="AJ137" s="16"/>
    </row>
    <row r="138" spans="1:39">
      <c r="A138" s="15">
        <v>2</v>
      </c>
      <c r="B138" s="39" t="s">
        <v>8</v>
      </c>
      <c r="C138" s="28">
        <v>0.5</v>
      </c>
      <c r="D138" s="29">
        <v>5</v>
      </c>
      <c r="E138" s="30">
        <v>1</v>
      </c>
      <c r="F138" s="11">
        <f>MROUND(BP*C138,AR)</f>
        <v>50</v>
      </c>
      <c r="G138" s="4"/>
      <c r="H138" s="4"/>
      <c r="I138" s="58">
        <f t="shared" ref="I138:I141" si="95">+D138*E138</f>
        <v>5</v>
      </c>
      <c r="J138" s="58">
        <f t="shared" ref="J138:J141" si="96">+I138*F138</f>
        <v>250</v>
      </c>
      <c r="K138" s="4"/>
      <c r="L138" s="4"/>
      <c r="M138" s="4"/>
      <c r="N138" s="4"/>
      <c r="O138" s="4"/>
      <c r="P138" s="4"/>
      <c r="Q138" s="4"/>
      <c r="R138" s="58">
        <f t="shared" ref="R138:R141" si="97">IF(ISNUMBER(SEARCH("bench",$B138)),IF($C138&gt;=0.5,IF($C138&lt;0.6,$D138*$E138," ")," ")," ")</f>
        <v>5</v>
      </c>
      <c r="S138" s="58" t="str">
        <f t="shared" ref="S138:S141" si="98">IF(ISNUMBER(SEARCH("bench",$B138)),IF($C138&gt;=0.6,IF($C138&lt;0.7,$D138*$E138," ")," ")," ")</f>
        <v xml:space="preserve"> </v>
      </c>
      <c r="T138" s="58" t="str">
        <f t="shared" ref="T138:T141" si="99">IF(ISNUMBER(SEARCH("bench",$B138)),IF($C138&gt;=0.7,IF($C138&lt;0.8,$D138*$E138," ")," ")," ")</f>
        <v xml:space="preserve"> </v>
      </c>
      <c r="U138" s="58" t="str">
        <f t="shared" ref="U138:U141" si="100">IF(ISNUMBER(SEARCH("bench",$B138)),IF($C138&gt;=0.8,IF($C138&lt;0.9,$D138*$E138," ")," ")," ")</f>
        <v xml:space="preserve"> </v>
      </c>
      <c r="V138" s="58" t="str">
        <f t="shared" ref="V138:V141" si="101">IF(ISNUMBER(SEARCH("bench",$B138)),IF($C138&gt;=0.9,$D138*$E138," ")," ")</f>
        <v xml:space="preserve"> </v>
      </c>
      <c r="W138" s="4"/>
      <c r="X138" s="4"/>
      <c r="Y138" s="4"/>
      <c r="Z138" s="4"/>
      <c r="AA138" s="4"/>
      <c r="AB138" s="5"/>
      <c r="AC138" s="47"/>
      <c r="AD138" s="8"/>
      <c r="AE138" s="8"/>
      <c r="AF138" s="8"/>
      <c r="AG138" s="8"/>
      <c r="AH138" s="8"/>
      <c r="AI138" s="8"/>
      <c r="AJ138" s="16"/>
    </row>
    <row r="139" spans="1:39">
      <c r="A139" s="15"/>
      <c r="B139" s="20" t="str">
        <f>+B138</f>
        <v>BenchPress</v>
      </c>
      <c r="C139" s="10">
        <v>0.6</v>
      </c>
      <c r="D139" s="11">
        <v>4</v>
      </c>
      <c r="E139" s="12">
        <v>1</v>
      </c>
      <c r="F139" s="11">
        <f>MROUND(BP*C139,AR)</f>
        <v>60</v>
      </c>
      <c r="G139" s="4"/>
      <c r="H139" s="4"/>
      <c r="I139" s="58">
        <f t="shared" si="95"/>
        <v>4</v>
      </c>
      <c r="J139" s="58">
        <f t="shared" si="96"/>
        <v>240</v>
      </c>
      <c r="K139" s="4"/>
      <c r="L139" s="4"/>
      <c r="M139" s="4"/>
      <c r="N139" s="4"/>
      <c r="O139" s="4"/>
      <c r="P139" s="4"/>
      <c r="Q139" s="4"/>
      <c r="R139" s="58" t="str">
        <f t="shared" si="97"/>
        <v xml:space="preserve"> </v>
      </c>
      <c r="S139" s="58">
        <f t="shared" si="98"/>
        <v>4</v>
      </c>
      <c r="T139" s="58" t="str">
        <f t="shared" si="99"/>
        <v xml:space="preserve"> </v>
      </c>
      <c r="U139" s="58" t="str">
        <f t="shared" si="100"/>
        <v xml:space="preserve"> </v>
      </c>
      <c r="V139" s="58" t="str">
        <f t="shared" si="101"/>
        <v xml:space="preserve"> </v>
      </c>
      <c r="W139" s="4"/>
      <c r="X139" s="4"/>
      <c r="Y139" s="4"/>
      <c r="Z139" s="4"/>
      <c r="AA139" s="4"/>
      <c r="AB139" s="5"/>
      <c r="AC139" s="47"/>
      <c r="AD139" s="8"/>
      <c r="AE139" s="8"/>
      <c r="AF139" s="8"/>
      <c r="AG139" s="8"/>
      <c r="AH139" s="8"/>
      <c r="AI139" s="8"/>
      <c r="AJ139" s="16"/>
      <c r="AM139" s="8"/>
    </row>
    <row r="140" spans="1:39">
      <c r="A140" s="15"/>
      <c r="B140" s="20" t="str">
        <f>+B139</f>
        <v>BenchPress</v>
      </c>
      <c r="C140" s="10">
        <v>0.7</v>
      </c>
      <c r="D140" s="11">
        <v>3</v>
      </c>
      <c r="E140" s="12">
        <v>1</v>
      </c>
      <c r="F140" s="11">
        <f>MROUND(BP*C140,AR)</f>
        <v>70</v>
      </c>
      <c r="G140" s="4"/>
      <c r="H140" s="4"/>
      <c r="I140" s="58">
        <f t="shared" si="95"/>
        <v>3</v>
      </c>
      <c r="J140" s="58">
        <f t="shared" si="96"/>
        <v>210</v>
      </c>
      <c r="K140" s="4"/>
      <c r="L140" s="4"/>
      <c r="M140" s="4"/>
      <c r="N140" s="4"/>
      <c r="O140" s="4"/>
      <c r="P140" s="4"/>
      <c r="Q140" s="4"/>
      <c r="R140" s="58" t="str">
        <f t="shared" si="97"/>
        <v xml:space="preserve"> </v>
      </c>
      <c r="S140" s="58" t="str">
        <f t="shared" si="98"/>
        <v xml:space="preserve"> </v>
      </c>
      <c r="T140" s="58">
        <f t="shared" si="99"/>
        <v>3</v>
      </c>
      <c r="U140" s="58" t="str">
        <f t="shared" si="100"/>
        <v xml:space="preserve"> </v>
      </c>
      <c r="V140" s="58" t="str">
        <f t="shared" si="101"/>
        <v xml:space="preserve"> </v>
      </c>
      <c r="W140" s="4"/>
      <c r="X140" s="4"/>
      <c r="Y140" s="4"/>
      <c r="Z140" s="4"/>
      <c r="AA140" s="4"/>
      <c r="AB140" s="5"/>
      <c r="AC140" s="47"/>
      <c r="AD140" s="8"/>
      <c r="AE140" s="8"/>
      <c r="AF140" s="8"/>
      <c r="AG140" s="8"/>
      <c r="AH140" s="8"/>
      <c r="AI140" s="8"/>
      <c r="AJ140" s="16"/>
      <c r="AM140" s="8"/>
    </row>
    <row r="141" spans="1:39">
      <c r="A141" s="15"/>
      <c r="B141" s="20" t="str">
        <f>+B139</f>
        <v>BenchPress</v>
      </c>
      <c r="C141" s="10">
        <v>0.8</v>
      </c>
      <c r="D141" s="11">
        <v>3</v>
      </c>
      <c r="E141" s="12">
        <v>5</v>
      </c>
      <c r="F141" s="11">
        <f>MROUND(BP*C141,AR)</f>
        <v>80</v>
      </c>
      <c r="G141" s="4"/>
      <c r="H141" s="4"/>
      <c r="I141" s="58">
        <f t="shared" si="95"/>
        <v>15</v>
      </c>
      <c r="J141" s="58">
        <f t="shared" si="96"/>
        <v>1200</v>
      </c>
      <c r="K141" s="4"/>
      <c r="L141" s="4"/>
      <c r="M141" s="4"/>
      <c r="N141" s="4"/>
      <c r="O141" s="4"/>
      <c r="P141" s="4"/>
      <c r="Q141" s="4"/>
      <c r="R141" s="58" t="str">
        <f t="shared" si="97"/>
        <v xml:space="preserve"> </v>
      </c>
      <c r="S141" s="58" t="str">
        <f t="shared" si="98"/>
        <v xml:space="preserve"> </v>
      </c>
      <c r="T141" s="58" t="str">
        <f t="shared" si="99"/>
        <v xml:space="preserve"> </v>
      </c>
      <c r="U141" s="58">
        <f t="shared" si="100"/>
        <v>15</v>
      </c>
      <c r="V141" s="58" t="str">
        <f t="shared" si="101"/>
        <v xml:space="preserve"> </v>
      </c>
      <c r="W141" s="4"/>
      <c r="X141" s="4"/>
      <c r="Y141" s="4"/>
      <c r="Z141" s="4"/>
      <c r="AA141" s="4"/>
      <c r="AB141" s="5"/>
      <c r="AC141" s="13"/>
      <c r="AD141" s="13"/>
      <c r="AE141" s="13"/>
      <c r="AF141" s="13"/>
      <c r="AG141" s="131"/>
      <c r="AH141" s="8"/>
      <c r="AI141" s="8"/>
      <c r="AJ141" s="16"/>
    </row>
    <row r="142" spans="1:39">
      <c r="A142" s="31"/>
      <c r="B142" s="8"/>
      <c r="C142" s="8"/>
      <c r="D142" s="8"/>
      <c r="E142" s="8"/>
      <c r="F142" s="366"/>
      <c r="G142" s="4"/>
      <c r="H142" s="4"/>
      <c r="I142" s="4"/>
      <c r="J142" s="4"/>
      <c r="K142" s="4"/>
      <c r="L142" s="4"/>
      <c r="M142" s="4"/>
      <c r="N142" s="4"/>
      <c r="O142" s="4"/>
      <c r="P142" s="4"/>
      <c r="Q142" s="4"/>
      <c r="R142" s="4"/>
      <c r="S142" s="4"/>
      <c r="T142" s="4"/>
      <c r="U142" s="4"/>
      <c r="V142" s="4"/>
      <c r="W142" s="4"/>
      <c r="X142" s="4"/>
      <c r="Y142" s="4"/>
      <c r="Z142" s="4"/>
      <c r="AA142" s="4"/>
      <c r="AB142" s="8"/>
      <c r="AC142" s="8"/>
      <c r="AD142" s="8"/>
      <c r="AE142" s="8"/>
      <c r="AF142" s="8"/>
      <c r="AG142" s="8"/>
      <c r="AH142" s="8"/>
      <c r="AI142" s="8"/>
      <c r="AJ142" s="16"/>
    </row>
    <row r="143" spans="1:39">
      <c r="A143" s="23">
        <v>3</v>
      </c>
      <c r="B143" s="22" t="s">
        <v>3</v>
      </c>
      <c r="C143" s="24"/>
      <c r="D143" s="25">
        <v>10</v>
      </c>
      <c r="E143" s="26">
        <v>5</v>
      </c>
      <c r="F143" s="25"/>
      <c r="G143" s="4"/>
      <c r="H143" s="4"/>
      <c r="I143" s="4"/>
      <c r="J143" s="4"/>
      <c r="K143" s="4"/>
      <c r="L143" s="4"/>
      <c r="M143" s="4"/>
      <c r="N143" s="4"/>
      <c r="O143" s="4"/>
      <c r="P143" s="4"/>
      <c r="Q143" s="4"/>
      <c r="R143" s="4"/>
      <c r="S143" s="4"/>
      <c r="T143" s="4"/>
      <c r="U143" s="4"/>
      <c r="V143" s="4"/>
      <c r="W143" s="4"/>
      <c r="X143" s="4"/>
      <c r="Y143" s="4"/>
      <c r="Z143" s="4"/>
      <c r="AA143" s="4"/>
      <c r="AB143" s="8"/>
      <c r="AC143" s="22"/>
      <c r="AD143" s="22"/>
      <c r="AE143" s="22"/>
      <c r="AF143" s="22"/>
      <c r="AG143" s="131"/>
      <c r="AH143" s="8"/>
      <c r="AI143" s="8"/>
      <c r="AJ143" s="16"/>
    </row>
    <row r="144" spans="1:39">
      <c r="A144" s="23">
        <v>4</v>
      </c>
      <c r="B144" s="22" t="s">
        <v>18</v>
      </c>
      <c r="C144" s="24"/>
      <c r="D144" s="25">
        <v>10</v>
      </c>
      <c r="E144" s="26">
        <v>5</v>
      </c>
      <c r="F144" s="25"/>
      <c r="G144" s="4"/>
      <c r="H144" s="4"/>
      <c r="I144" s="4"/>
      <c r="J144" s="4"/>
      <c r="K144" s="4"/>
      <c r="L144" s="4"/>
      <c r="M144" s="4"/>
      <c r="N144" s="4"/>
      <c r="O144" s="4"/>
      <c r="P144" s="4"/>
      <c r="Q144" s="4"/>
      <c r="R144" s="4"/>
      <c r="S144" s="4"/>
      <c r="T144" s="4"/>
      <c r="U144" s="4"/>
      <c r="V144" s="4"/>
      <c r="W144" s="4"/>
      <c r="X144" s="4"/>
      <c r="Y144" s="4"/>
      <c r="Z144" s="4"/>
      <c r="AA144" s="4"/>
      <c r="AB144" s="8"/>
      <c r="AC144" s="22"/>
      <c r="AD144" s="22"/>
      <c r="AE144" s="22"/>
      <c r="AF144" s="22"/>
      <c r="AG144" s="131"/>
      <c r="AH144" s="8"/>
      <c r="AI144" s="8"/>
      <c r="AJ144" s="16"/>
    </row>
    <row r="145" spans="1:36">
      <c r="A145" s="31"/>
      <c r="B145" s="8"/>
      <c r="C145" s="8"/>
      <c r="D145" s="8"/>
      <c r="E145" s="8"/>
      <c r="F145" s="366"/>
      <c r="G145" s="4"/>
      <c r="H145" s="4"/>
      <c r="I145" s="4"/>
      <c r="J145" s="4"/>
      <c r="K145" s="4"/>
      <c r="L145" s="4"/>
      <c r="M145" s="4"/>
      <c r="N145" s="4"/>
      <c r="O145" s="4"/>
      <c r="P145" s="4"/>
      <c r="Q145" s="4"/>
      <c r="R145" s="4"/>
      <c r="S145" s="4"/>
      <c r="T145" s="4"/>
      <c r="U145" s="4"/>
      <c r="V145" s="4"/>
      <c r="W145" s="4"/>
      <c r="X145" s="4"/>
      <c r="Y145" s="4"/>
      <c r="Z145" s="4"/>
      <c r="AA145" s="4"/>
      <c r="AB145" s="8"/>
      <c r="AC145" s="8"/>
      <c r="AD145" s="8"/>
      <c r="AE145" s="8"/>
      <c r="AF145" s="8"/>
      <c r="AG145" s="8"/>
      <c r="AH145" s="8"/>
      <c r="AI145" s="8"/>
      <c r="AJ145" s="16"/>
    </row>
    <row r="146" spans="1:36">
      <c r="A146" s="32">
        <v>5</v>
      </c>
      <c r="B146" s="34" t="s">
        <v>70</v>
      </c>
      <c r="C146" s="35">
        <v>0.5</v>
      </c>
      <c r="D146" s="36">
        <v>3</v>
      </c>
      <c r="E146" s="37">
        <v>1</v>
      </c>
      <c r="F146" s="36">
        <f>MROUND(SQ*C146,AR)</f>
        <v>50</v>
      </c>
      <c r="G146" s="101">
        <f>+D146*E146</f>
        <v>3</v>
      </c>
      <c r="H146" s="101">
        <f>+F146*G146</f>
        <v>150</v>
      </c>
      <c r="I146" s="4"/>
      <c r="J146" s="4"/>
      <c r="K146" s="4"/>
      <c r="L146" s="4"/>
      <c r="M146" s="102">
        <f>IF(ISNUMBER(SEARCH("squat",$B146)),IF($C146&gt;=0.5,IF($C146&lt;0.6,$D146*$E146," ")," ")," ")</f>
        <v>3</v>
      </c>
      <c r="N146" s="102" t="str">
        <f>IF(ISNUMBER(SEARCH("squat",$B146)),IF($C146&gt;=0.6,IF($C146&lt;0.7,$D146*$E146," ")," ")," ")</f>
        <v xml:space="preserve"> </v>
      </c>
      <c r="O146" s="102" t="str">
        <f>IF(ISNUMBER(SEARCH("squat",$B146)),IF($C146&gt;=0.7,IF($C146&lt;0.8,$D146*$E146," ")," ")," ")</f>
        <v xml:space="preserve"> </v>
      </c>
      <c r="P146" s="102" t="str">
        <f>IF(ISNUMBER(SEARCH("squat",$B146)),IF($C146&gt;=0.8,IF($C146&lt;0.9,$D146*$E146," ")," ")," ")</f>
        <v xml:space="preserve"> </v>
      </c>
      <c r="Q146" s="102" t="str">
        <f>IF(ISNUMBER(SEARCH("squat",$B146)),IF($C146&gt;=0.9,$D146*$E146," ")," ")</f>
        <v xml:space="preserve"> </v>
      </c>
      <c r="R146" s="4"/>
      <c r="S146" s="4"/>
      <c r="T146" s="4"/>
      <c r="U146" s="4"/>
      <c r="V146" s="4"/>
      <c r="W146" s="4"/>
      <c r="X146" s="4"/>
      <c r="Y146" s="4"/>
      <c r="Z146" s="4"/>
      <c r="AA146" s="4"/>
      <c r="AB146" s="5"/>
      <c r="AC146" s="13"/>
      <c r="AD146" s="8"/>
      <c r="AE146" s="8"/>
      <c r="AF146" s="8"/>
      <c r="AG146" s="8"/>
      <c r="AH146" s="8"/>
      <c r="AI146" s="8"/>
      <c r="AJ146" s="16"/>
    </row>
    <row r="147" spans="1:36">
      <c r="A147" s="38"/>
      <c r="B147" s="33" t="str">
        <f>+B146</f>
        <v>Squat w. chains</v>
      </c>
      <c r="C147" s="35">
        <v>0.6</v>
      </c>
      <c r="D147" s="36">
        <v>3</v>
      </c>
      <c r="E147" s="37">
        <v>1</v>
      </c>
      <c r="F147" s="36">
        <f>MROUND(SQ*C147,AR)</f>
        <v>60</v>
      </c>
      <c r="G147" s="101">
        <f t="shared" ref="G147:G149" si="102">+D147*E147</f>
        <v>3</v>
      </c>
      <c r="H147" s="101">
        <f t="shared" ref="H147:H149" si="103">+F147*G147</f>
        <v>180</v>
      </c>
      <c r="I147" s="4"/>
      <c r="J147" s="4"/>
      <c r="K147" s="4"/>
      <c r="L147" s="4"/>
      <c r="M147" s="102" t="str">
        <f>IF(ISNUMBER(SEARCH("squat",$B147)),IF($C147&gt;=0.5,IF($C147&lt;0.6,$D147*$E147," ")," ")," ")</f>
        <v xml:space="preserve"> </v>
      </c>
      <c r="N147" s="102">
        <f>IF(ISNUMBER(SEARCH("squat",$B147)),IF($C147&gt;=0.6,IF($C147&lt;0.7,$D147*$E147," ")," ")," ")</f>
        <v>3</v>
      </c>
      <c r="O147" s="102" t="str">
        <f>IF(ISNUMBER(SEARCH("squat",$B147)),IF($C147&gt;=0.7,IF($C147&lt;0.8,$D147*$E147," ")," ")," ")</f>
        <v xml:space="preserve"> </v>
      </c>
      <c r="P147" s="102" t="str">
        <f>IF(ISNUMBER(SEARCH("squat",$B147)),IF($C147&gt;=0.8,IF($C147&lt;0.9,$D147*$E147," ")," ")," ")</f>
        <v xml:space="preserve"> </v>
      </c>
      <c r="Q147" s="102" t="str">
        <f>IF(ISNUMBER(SEARCH("squat",$B147)),IF($C147&gt;=0.9,$D147*$E147," ")," ")</f>
        <v xml:space="preserve"> </v>
      </c>
      <c r="R147" s="4"/>
      <c r="S147" s="4"/>
      <c r="T147" s="4"/>
      <c r="U147" s="4"/>
      <c r="V147" s="4"/>
      <c r="W147" s="4"/>
      <c r="X147" s="4"/>
      <c r="Y147" s="4"/>
      <c r="Z147" s="4"/>
      <c r="AA147" s="4"/>
      <c r="AB147" s="5"/>
      <c r="AC147" s="7"/>
      <c r="AD147" s="8"/>
      <c r="AE147" s="8"/>
      <c r="AF147" s="8"/>
      <c r="AG147" s="8"/>
      <c r="AH147" s="8"/>
      <c r="AI147" s="8"/>
      <c r="AJ147" s="16"/>
    </row>
    <row r="148" spans="1:36">
      <c r="A148" s="38"/>
      <c r="B148" s="33" t="str">
        <f>+B147</f>
        <v>Squat w. chains</v>
      </c>
      <c r="C148" s="35">
        <v>0.7</v>
      </c>
      <c r="D148" s="36">
        <v>3</v>
      </c>
      <c r="E148" s="37">
        <v>1</v>
      </c>
      <c r="F148" s="36">
        <f>MROUND(SQ*C148,AR)</f>
        <v>70</v>
      </c>
      <c r="G148" s="101">
        <f t="shared" ref="G148" si="104">+D148*E148</f>
        <v>3</v>
      </c>
      <c r="H148" s="101">
        <f t="shared" ref="H148" si="105">+F148*G148</f>
        <v>210</v>
      </c>
      <c r="I148" s="4"/>
      <c r="J148" s="4"/>
      <c r="K148" s="4"/>
      <c r="L148" s="4"/>
      <c r="M148" s="102" t="str">
        <f>IF(ISNUMBER(SEARCH("squat",$B148)),IF($C148&gt;=0.5,IF($C148&lt;0.6,$D148*$E148," ")," ")," ")</f>
        <v xml:space="preserve"> </v>
      </c>
      <c r="N148" s="102" t="str">
        <f>IF(ISNUMBER(SEARCH("squat",$B148)),IF($C148&gt;=0.6,IF($C148&lt;0.7,$D148*$E148," ")," ")," ")</f>
        <v xml:space="preserve"> </v>
      </c>
      <c r="O148" s="102">
        <f>IF(ISNUMBER(SEARCH("squat",$B148)),IF($C148&gt;=0.7,IF($C148&lt;0.8,$D148*$E148," ")," ")," ")</f>
        <v>3</v>
      </c>
      <c r="P148" s="102" t="str">
        <f>IF(ISNUMBER(SEARCH("squat",$B148)),IF($C148&gt;=0.8,IF($C148&lt;0.9,$D148*$E148," ")," ")," ")</f>
        <v xml:space="preserve"> </v>
      </c>
      <c r="Q148" s="102" t="str">
        <f>IF(ISNUMBER(SEARCH("squat",$B148)),IF($C148&gt;=0.9,$D148*$E148," ")," ")</f>
        <v xml:space="preserve"> </v>
      </c>
      <c r="R148" s="4"/>
      <c r="S148" s="4"/>
      <c r="T148" s="4"/>
      <c r="U148" s="4"/>
      <c r="V148" s="4"/>
      <c r="W148" s="4"/>
      <c r="X148" s="4"/>
      <c r="Y148" s="4"/>
      <c r="Z148" s="4"/>
      <c r="AA148" s="4"/>
      <c r="AB148" s="5"/>
      <c r="AC148" s="7"/>
      <c r="AD148" s="8"/>
      <c r="AE148" s="8"/>
      <c r="AF148" s="8"/>
      <c r="AG148" s="8"/>
      <c r="AH148" s="8"/>
      <c r="AI148" s="8"/>
      <c r="AJ148" s="16"/>
    </row>
    <row r="149" spans="1:36">
      <c r="A149" s="38"/>
      <c r="B149" s="33" t="str">
        <f>+B147</f>
        <v>Squat w. chains</v>
      </c>
      <c r="C149" s="35">
        <v>0.8</v>
      </c>
      <c r="D149" s="36">
        <v>3</v>
      </c>
      <c r="E149" s="37">
        <v>4</v>
      </c>
      <c r="F149" s="36">
        <f>MROUND(SQ*C149,AR)</f>
        <v>80</v>
      </c>
      <c r="G149" s="101">
        <f t="shared" si="102"/>
        <v>12</v>
      </c>
      <c r="H149" s="101">
        <f t="shared" si="103"/>
        <v>960</v>
      </c>
      <c r="I149" s="4"/>
      <c r="J149" s="4"/>
      <c r="K149" s="4"/>
      <c r="L149" s="4"/>
      <c r="M149" s="102" t="str">
        <f>IF(ISNUMBER(SEARCH("squat",$B149)),IF($C149&gt;=0.5,IF($C149&lt;0.6,$D149*$E149," ")," ")," ")</f>
        <v xml:space="preserve"> </v>
      </c>
      <c r="N149" s="102" t="str">
        <f>IF(ISNUMBER(SEARCH("squat",$B149)),IF($C149&gt;=0.6,IF($C149&lt;0.7,$D149*$E149," ")," ")," ")</f>
        <v xml:space="preserve"> </v>
      </c>
      <c r="O149" s="102" t="str">
        <f>IF(ISNUMBER(SEARCH("squat",$B149)),IF($C149&gt;=0.7,IF($C149&lt;0.8,$D149*$E149," ")," ")," ")</f>
        <v xml:space="preserve"> </v>
      </c>
      <c r="P149" s="102">
        <f>IF(ISNUMBER(SEARCH("squat",$B149)),IF($C149&gt;=0.8,IF($C149&lt;0.9,$D149*$E149," ")," ")," ")</f>
        <v>12</v>
      </c>
      <c r="Q149" s="102" t="str">
        <f>IF(ISNUMBER(SEARCH("squat",$B149)),IF($C149&gt;=0.9,$D149*$E149," ")," ")</f>
        <v xml:space="preserve"> </v>
      </c>
      <c r="R149" s="4"/>
      <c r="S149" s="4"/>
      <c r="T149" s="4"/>
      <c r="U149" s="4"/>
      <c r="V149" s="4"/>
      <c r="W149" s="4"/>
      <c r="X149" s="4"/>
      <c r="Y149" s="4"/>
      <c r="Z149" s="4"/>
      <c r="AA149" s="4"/>
      <c r="AB149" s="5"/>
      <c r="AC149" s="6"/>
      <c r="AD149" s="6"/>
      <c r="AE149" s="6"/>
      <c r="AF149" s="6"/>
      <c r="AG149" s="8"/>
      <c r="AH149" s="8"/>
      <c r="AI149" s="8"/>
      <c r="AJ149" s="16"/>
    </row>
    <row r="150" spans="1:36">
      <c r="A150" s="31"/>
      <c r="B150" s="8"/>
      <c r="C150" s="8"/>
      <c r="D150" s="8"/>
      <c r="E150" s="8"/>
      <c r="F150" s="366"/>
      <c r="G150" s="4"/>
      <c r="H150" s="4"/>
      <c r="I150" s="4"/>
      <c r="J150" s="4"/>
      <c r="K150" s="4"/>
      <c r="L150" s="4"/>
      <c r="M150" s="4"/>
      <c r="N150" s="4"/>
      <c r="O150" s="4"/>
      <c r="P150" s="4"/>
      <c r="Q150" s="4"/>
      <c r="R150" s="4"/>
      <c r="S150" s="4"/>
      <c r="T150" s="4"/>
      <c r="U150" s="4"/>
      <c r="V150" s="4"/>
      <c r="W150" s="4"/>
      <c r="X150" s="4"/>
      <c r="Y150" s="4"/>
      <c r="Z150" s="4"/>
      <c r="AA150" s="4"/>
      <c r="AB150" s="8"/>
      <c r="AC150" s="8"/>
      <c r="AD150" s="8"/>
      <c r="AE150" s="8"/>
      <c r="AF150" s="8"/>
      <c r="AG150" s="8"/>
      <c r="AH150" s="8"/>
      <c r="AI150" s="8"/>
      <c r="AJ150" s="16"/>
    </row>
    <row r="151" spans="1:36">
      <c r="A151" s="23">
        <v>6</v>
      </c>
      <c r="B151" s="22" t="s">
        <v>48</v>
      </c>
      <c r="C151" s="24"/>
      <c r="D151" s="25">
        <v>5</v>
      </c>
      <c r="E151" s="26">
        <v>5</v>
      </c>
      <c r="F151" s="25"/>
      <c r="G151" s="4"/>
      <c r="H151" s="4"/>
      <c r="I151" s="4"/>
      <c r="J151" s="4"/>
      <c r="K151" s="4"/>
      <c r="L151" s="4"/>
      <c r="M151" s="4"/>
      <c r="N151" s="4"/>
      <c r="O151" s="4"/>
      <c r="P151" s="4"/>
      <c r="Q151" s="4"/>
      <c r="R151" s="4"/>
      <c r="S151" s="4"/>
      <c r="T151" s="4"/>
      <c r="U151" s="4"/>
      <c r="V151" s="4"/>
      <c r="W151" s="4"/>
      <c r="X151" s="4"/>
      <c r="Y151" s="4"/>
      <c r="Z151" s="4"/>
      <c r="AA151" s="4"/>
      <c r="AB151" s="27"/>
      <c r="AC151" s="22"/>
      <c r="AD151" s="22"/>
      <c r="AE151" s="22"/>
      <c r="AF151" s="22"/>
      <c r="AG151" s="131"/>
      <c r="AH151" s="27"/>
      <c r="AI151" s="27"/>
      <c r="AJ151" s="19"/>
    </row>
    <row r="152" spans="1:36">
      <c r="W152" s="4"/>
      <c r="X152" s="4"/>
      <c r="Y152" s="4"/>
      <c r="Z152" s="4"/>
      <c r="AA152" s="4"/>
    </row>
    <row r="153" spans="1:36" ht="15" thickBot="1">
      <c r="G153" s="4"/>
      <c r="H153" s="4"/>
      <c r="I153" s="4"/>
      <c r="J153" s="4"/>
      <c r="K153" s="4"/>
      <c r="L153" s="4"/>
      <c r="M153" s="4"/>
      <c r="N153" s="4"/>
      <c r="O153" s="4"/>
      <c r="P153" s="4"/>
      <c r="Q153" s="4"/>
      <c r="R153" s="4"/>
      <c r="S153" s="4"/>
      <c r="T153" s="4"/>
      <c r="U153" s="4"/>
      <c r="V153" s="4"/>
      <c r="W153" s="4"/>
      <c r="X153" s="4"/>
      <c r="Y153" s="4"/>
      <c r="Z153" s="4"/>
      <c r="AA153" s="4"/>
    </row>
    <row r="154" spans="1:36" ht="15" thickBot="1">
      <c r="A154" s="409" t="s">
        <v>17</v>
      </c>
      <c r="B154" s="410"/>
      <c r="C154" s="59" t="s">
        <v>0</v>
      </c>
      <c r="D154" s="59" t="s">
        <v>5</v>
      </c>
      <c r="E154" s="59" t="s">
        <v>6</v>
      </c>
      <c r="F154" s="369" t="s">
        <v>7</v>
      </c>
      <c r="G154" s="4"/>
      <c r="H154" s="4"/>
      <c r="I154" s="4"/>
      <c r="J154" s="4"/>
      <c r="K154" s="4"/>
      <c r="L154" s="4"/>
      <c r="M154" s="4"/>
      <c r="N154" s="4"/>
      <c r="O154" s="4"/>
      <c r="P154" s="4"/>
      <c r="Q154" s="4"/>
      <c r="R154" s="4"/>
      <c r="S154" s="4"/>
      <c r="T154" s="4"/>
      <c r="U154" s="4"/>
      <c r="V154" s="4"/>
      <c r="W154" s="4"/>
      <c r="X154" s="4"/>
      <c r="Y154" s="4"/>
      <c r="Z154" s="4"/>
      <c r="AA154" s="4"/>
    </row>
    <row r="155" spans="1:36">
      <c r="G155" s="4"/>
      <c r="H155" s="4"/>
      <c r="I155" s="4"/>
      <c r="J155" s="4"/>
      <c r="K155" s="4"/>
      <c r="L155" s="4"/>
      <c r="M155" s="4"/>
      <c r="N155" s="4"/>
      <c r="O155" s="4"/>
      <c r="P155" s="4"/>
      <c r="Q155" s="4"/>
      <c r="R155" s="4"/>
      <c r="S155" s="4"/>
      <c r="T155" s="4"/>
      <c r="U155" s="4"/>
      <c r="V155" s="4"/>
      <c r="W155" s="4"/>
      <c r="X155" s="4"/>
      <c r="Y155" s="4"/>
      <c r="Z155" s="4"/>
      <c r="AA155" s="4"/>
    </row>
    <row r="156" spans="1:36">
      <c r="A156" s="130">
        <v>1</v>
      </c>
      <c r="B156" s="129" t="s">
        <v>88</v>
      </c>
      <c r="C156" s="74">
        <v>0.5</v>
      </c>
      <c r="D156" s="75">
        <v>3</v>
      </c>
      <c r="E156" s="75">
        <v>1</v>
      </c>
      <c r="F156" s="370">
        <f>MROUND(DL*C156,AR)</f>
        <v>50</v>
      </c>
      <c r="G156" s="151"/>
      <c r="H156" s="154"/>
      <c r="I156" s="52"/>
      <c r="J156" s="52"/>
      <c r="K156" s="199">
        <f>+D156*E156</f>
        <v>3</v>
      </c>
      <c r="L156" s="199">
        <f>+K156*F156</f>
        <v>150</v>
      </c>
      <c r="M156" s="76"/>
      <c r="N156" s="76"/>
      <c r="O156" s="76"/>
      <c r="P156" s="76"/>
      <c r="Q156" s="76"/>
      <c r="R156" s="76" t="str">
        <f>IF(ISNUMBER(SEARCH("bench",$B156)),IF($C156&gt;=0.5,IF($C156&lt;0.6,$D156*$E156," ")," ")," ")</f>
        <v xml:space="preserve"> </v>
      </c>
      <c r="S156" s="76" t="str">
        <f>IF(ISNUMBER(SEARCH("bench",$B156)),IF($C156&gt;=0.6,IF($C156&lt;0.7,$D156*$E156," ")," ")," ")</f>
        <v xml:space="preserve"> </v>
      </c>
      <c r="T156" s="76" t="str">
        <f>IF(ISNUMBER(SEARCH("bench",$B156)),IF($C156&gt;=0.7,IF($C156&lt;0.8,$D156*$E156," ")," ")," ")</f>
        <v xml:space="preserve"> </v>
      </c>
      <c r="U156" s="76" t="str">
        <f>IF(ISNUMBER(SEARCH("bench",$B156)),IF($C156&gt;=0.8,IF($C156&lt;0.9,$D156*$E156," ")," ")," ")</f>
        <v xml:space="preserve"> </v>
      </c>
      <c r="V156" s="76" t="str">
        <f>IF(ISNUMBER(SEARCH("bench",$B156)),IF($C156&gt;=0.9,$D156*$E156," ")," ")</f>
        <v xml:space="preserve"> </v>
      </c>
      <c r="W156" s="103">
        <f t="shared" ref="W156:W158" si="106">IF(ISNUMBER(SEARCH("deadlift",$B156)),IF($C156&gt;=0.5,IF($C156&lt;0.6,$D156*$E156," ")," ")," ")</f>
        <v>3</v>
      </c>
      <c r="X156" s="103" t="str">
        <f t="shared" ref="X156:X158" si="107">IF(ISNUMBER(SEARCH("deadlift",$B156)),IF($C156&gt;=0.6,IF($C156&lt;0.7,$D156*$E156," ")," ")," ")</f>
        <v xml:space="preserve"> </v>
      </c>
      <c r="Y156" s="103" t="str">
        <f t="shared" ref="Y156:Y158" si="108">IF(ISNUMBER(SEARCH("deadlift",$B156)),IF($C156&gt;=0.7,IF($C156&lt;0.8,$D156*$E156," ")," ")," ")</f>
        <v xml:space="preserve"> </v>
      </c>
      <c r="Z156" s="103" t="str">
        <f t="shared" ref="Z156:Z158" si="109">IF(ISNUMBER(SEARCH("deadlift",$B156)),IF($C156&gt;=0.8,IF($C156&lt;0.9,$D156*$E156," ")," ")," ")</f>
        <v xml:space="preserve"> </v>
      </c>
      <c r="AA156" s="103" t="str">
        <f t="shared" ref="AA156:AA158" si="110">IF(ISNUMBER(SEARCH("deadlift",$B156)),IF($C156&gt;=0.9,$D156*$E156," ")," ")</f>
        <v xml:space="preserve"> </v>
      </c>
      <c r="AB156" s="77"/>
      <c r="AC156" s="70"/>
      <c r="AD156" s="78"/>
      <c r="AE156" s="78"/>
      <c r="AF156" s="78"/>
      <c r="AG156" s="78"/>
      <c r="AH156" s="78"/>
      <c r="AI156" s="78"/>
      <c r="AJ156" s="79"/>
    </row>
    <row r="157" spans="1:36">
      <c r="A157" s="80"/>
      <c r="B157" s="81" t="str">
        <f>+B156</f>
        <v>Decifit Deadlift</v>
      </c>
      <c r="C157" s="74">
        <v>0.6</v>
      </c>
      <c r="D157" s="75">
        <v>3</v>
      </c>
      <c r="E157" s="75">
        <v>1</v>
      </c>
      <c r="F157" s="370">
        <f>MROUND(DL*C157,AR)</f>
        <v>60</v>
      </c>
      <c r="G157" s="4"/>
      <c r="H157" s="4"/>
      <c r="K157" s="98">
        <f>+D157*E157</f>
        <v>3</v>
      </c>
      <c r="L157" s="98">
        <f>+K157*F157</f>
        <v>180</v>
      </c>
      <c r="M157" s="4"/>
      <c r="N157" s="4"/>
      <c r="O157" s="4"/>
      <c r="P157" s="4"/>
      <c r="Q157" s="4"/>
      <c r="R157" s="4" t="str">
        <f>IF(ISNUMBER(SEARCH("bench",$B157)),IF($C157&gt;=0.5,IF($C157&lt;0.6,$D157*$E157," ")," ")," ")</f>
        <v xml:space="preserve"> </v>
      </c>
      <c r="S157" s="4" t="str">
        <f>IF(ISNUMBER(SEARCH("bench",$B157)),IF($C157&gt;=0.6,IF($C157&lt;0.7,$D157*$E157," ")," ")," ")</f>
        <v xml:space="preserve"> </v>
      </c>
      <c r="T157" s="4" t="str">
        <f>IF(ISNUMBER(SEARCH("bench",$B157)),IF($C157&gt;=0.7,IF($C157&lt;0.8,$D157*$E157," ")," ")," ")</f>
        <v xml:space="preserve"> </v>
      </c>
      <c r="U157" s="4" t="str">
        <f>IF(ISNUMBER(SEARCH("bench",$B157)),IF($C157&gt;=0.8,IF($C157&lt;0.9,$D157*$E157," ")," ")," ")</f>
        <v xml:space="preserve"> </v>
      </c>
      <c r="V157" s="4" t="str">
        <f>IF(ISNUMBER(SEARCH("bench",$B157)),IF($C157&gt;=0.9,$D157*$E157," ")," ")</f>
        <v xml:space="preserve"> </v>
      </c>
      <c r="W157" s="103" t="str">
        <f t="shared" si="106"/>
        <v xml:space="preserve"> </v>
      </c>
      <c r="X157" s="103">
        <f t="shared" si="107"/>
        <v>3</v>
      </c>
      <c r="Y157" s="103" t="str">
        <f t="shared" si="108"/>
        <v xml:space="preserve"> </v>
      </c>
      <c r="Z157" s="103" t="str">
        <f t="shared" si="109"/>
        <v xml:space="preserve"> </v>
      </c>
      <c r="AA157" s="103" t="str">
        <f t="shared" si="110"/>
        <v xml:space="preserve"> </v>
      </c>
      <c r="AB157" s="5"/>
      <c r="AC157" s="82"/>
      <c r="AD157" s="8"/>
      <c r="AE157" s="8"/>
      <c r="AF157" s="8"/>
      <c r="AG157" s="8"/>
      <c r="AH157" s="8"/>
      <c r="AI157" s="8"/>
      <c r="AJ157" s="16"/>
    </row>
    <row r="158" spans="1:36">
      <c r="A158" s="80"/>
      <c r="B158" s="81" t="str">
        <f>+B157</f>
        <v>Decifit Deadlift</v>
      </c>
      <c r="C158" s="74">
        <v>0.65</v>
      </c>
      <c r="D158" s="75">
        <v>3</v>
      </c>
      <c r="E158" s="75">
        <v>4</v>
      </c>
      <c r="F158" s="370">
        <f>MROUND(DL*C158,AR)</f>
        <v>65</v>
      </c>
      <c r="G158" s="4"/>
      <c r="H158" s="4"/>
      <c r="K158" s="98">
        <f>+D158*E158</f>
        <v>12</v>
      </c>
      <c r="L158" s="98">
        <f>+K158*F158</f>
        <v>780</v>
      </c>
      <c r="M158" s="4"/>
      <c r="N158" s="4"/>
      <c r="O158" s="4"/>
      <c r="P158" s="4"/>
      <c r="Q158" s="4"/>
      <c r="R158" s="4" t="str">
        <f>IF(ISNUMBER(SEARCH("bench",$B158)),IF($C158&gt;=0.5,IF($C158&lt;0.6,$D158*$E158," ")," ")," ")</f>
        <v xml:space="preserve"> </v>
      </c>
      <c r="S158" s="4" t="str">
        <f>IF(ISNUMBER(SEARCH("bench",$B158)),IF($C158&gt;=0.6,IF($C158&lt;0.7,$D158*$E158," ")," ")," ")</f>
        <v xml:space="preserve"> </v>
      </c>
      <c r="T158" s="4" t="str">
        <f>IF(ISNUMBER(SEARCH("bench",$B158)),IF($C158&gt;=0.7,IF($C158&lt;0.8,$D158*$E158," ")," ")," ")</f>
        <v xml:space="preserve"> </v>
      </c>
      <c r="U158" s="4" t="str">
        <f>IF(ISNUMBER(SEARCH("bench",$B158)),IF($C158&gt;=0.8,IF($C158&lt;0.9,$D158*$E158," ")," ")," ")</f>
        <v xml:space="preserve"> </v>
      </c>
      <c r="V158" s="4" t="str">
        <f>IF(ISNUMBER(SEARCH("bench",$B158)),IF($C158&gt;=0.9,$D158*$E158," ")," ")</f>
        <v xml:space="preserve"> </v>
      </c>
      <c r="W158" s="103" t="str">
        <f t="shared" si="106"/>
        <v xml:space="preserve"> </v>
      </c>
      <c r="X158" s="103">
        <f t="shared" si="107"/>
        <v>12</v>
      </c>
      <c r="Y158" s="103" t="str">
        <f t="shared" si="108"/>
        <v xml:space="preserve"> </v>
      </c>
      <c r="Z158" s="103" t="str">
        <f t="shared" si="109"/>
        <v xml:space="preserve"> </v>
      </c>
      <c r="AA158" s="103" t="str">
        <f t="shared" si="110"/>
        <v xml:space="preserve"> </v>
      </c>
      <c r="AB158" s="5"/>
      <c r="AC158" s="70"/>
      <c r="AD158" s="70"/>
      <c r="AE158" s="6"/>
      <c r="AF158" s="6"/>
      <c r="AG158" s="8"/>
      <c r="AH158" s="8"/>
      <c r="AI158" s="8"/>
      <c r="AJ158" s="16"/>
    </row>
    <row r="159" spans="1:36">
      <c r="A159" s="31"/>
      <c r="B159" s="8"/>
      <c r="C159" s="8"/>
      <c r="D159" s="8"/>
      <c r="E159" s="8"/>
      <c r="F159" s="366"/>
      <c r="G159" s="4"/>
      <c r="H159" s="4"/>
      <c r="I159" s="4"/>
      <c r="J159" s="4"/>
      <c r="K159" s="4"/>
      <c r="L159" s="4"/>
      <c r="M159" s="4"/>
      <c r="N159" s="4"/>
      <c r="O159" s="4"/>
      <c r="P159" s="4"/>
      <c r="Q159" s="4"/>
      <c r="R159" s="4"/>
      <c r="S159" s="4"/>
      <c r="T159" s="4"/>
      <c r="U159" s="4"/>
      <c r="V159" s="4"/>
      <c r="W159" s="4"/>
      <c r="X159" s="4"/>
      <c r="Y159" s="4"/>
      <c r="Z159" s="4"/>
      <c r="AA159" s="4"/>
      <c r="AB159" s="5"/>
      <c r="AC159" s="8"/>
      <c r="AD159" s="8"/>
      <c r="AE159" s="8"/>
      <c r="AF159" s="8"/>
      <c r="AG159" s="8"/>
      <c r="AH159" s="8"/>
      <c r="AI159" s="8"/>
      <c r="AJ159" s="16"/>
    </row>
    <row r="160" spans="1:36">
      <c r="A160" s="21">
        <v>2</v>
      </c>
      <c r="B160" s="39" t="s">
        <v>8</v>
      </c>
      <c r="C160" s="28">
        <v>0.5</v>
      </c>
      <c r="D160" s="29">
        <v>5</v>
      </c>
      <c r="E160" s="30">
        <v>1</v>
      </c>
      <c r="F160" s="11">
        <f t="shared" ref="F160:F165" si="111">MROUND(BP*C160,AR)</f>
        <v>50</v>
      </c>
      <c r="G160" s="4"/>
      <c r="H160" s="4"/>
      <c r="I160" s="58">
        <f t="shared" ref="I160:I165" si="112">+D160*E160</f>
        <v>5</v>
      </c>
      <c r="J160" s="58">
        <f t="shared" ref="J160:J165" si="113">+I160*F160</f>
        <v>250</v>
      </c>
      <c r="K160" s="4"/>
      <c r="L160" s="4"/>
      <c r="M160" s="4"/>
      <c r="N160" s="4"/>
      <c r="O160" s="4"/>
      <c r="P160" s="4"/>
      <c r="Q160" s="4"/>
      <c r="R160" s="58">
        <f t="shared" ref="R160:R165" si="114">IF(ISNUMBER(SEARCH("bench",$B160)),IF($C160&gt;=0.5,IF($C160&lt;0.6,$D160*$E160," ")," ")," ")</f>
        <v>5</v>
      </c>
      <c r="S160" s="58" t="str">
        <f t="shared" ref="S160:S165" si="115">IF(ISNUMBER(SEARCH("bench",$B160)),IF($C160&gt;=0.6,IF($C160&lt;0.7,$D160*$E160," ")," ")," ")</f>
        <v xml:space="preserve"> </v>
      </c>
      <c r="T160" s="58" t="str">
        <f t="shared" ref="T160:T165" si="116">IF(ISNUMBER(SEARCH("bench",$B160)),IF($C160&gt;=0.7,IF($C160&lt;0.8,$D160*$E160," ")," ")," ")</f>
        <v xml:space="preserve"> </v>
      </c>
      <c r="U160" s="58" t="str">
        <f t="shared" ref="U160:U165" si="117">IF(ISNUMBER(SEARCH("bench",$B160)),IF($C160&gt;=0.8,IF($C160&lt;0.9,$D160*$E160," ")," ")," ")</f>
        <v xml:space="preserve"> </v>
      </c>
      <c r="V160" s="58" t="str">
        <f t="shared" ref="V160:V165" si="118">IF(ISNUMBER(SEARCH("bench",$B160)),IF($C160&gt;=0.9,$D160*$E160," ")," ")</f>
        <v xml:space="preserve"> </v>
      </c>
      <c r="W160" s="4"/>
      <c r="X160" s="4"/>
      <c r="Y160" s="4"/>
      <c r="Z160" s="4"/>
      <c r="AA160" s="4"/>
      <c r="AB160" s="5"/>
      <c r="AC160" s="22"/>
      <c r="AD160" s="8"/>
      <c r="AE160" s="8"/>
      <c r="AF160" s="8"/>
      <c r="AG160" s="8"/>
      <c r="AH160" s="8"/>
      <c r="AI160" s="8"/>
      <c r="AJ160" s="16"/>
    </row>
    <row r="161" spans="1:36">
      <c r="A161" s="15"/>
      <c r="B161" s="20" t="str">
        <f>+B160</f>
        <v>BenchPress</v>
      </c>
      <c r="C161" s="10">
        <v>0.6</v>
      </c>
      <c r="D161" s="11">
        <v>4</v>
      </c>
      <c r="E161" s="12">
        <v>1</v>
      </c>
      <c r="F161" s="11">
        <f t="shared" si="111"/>
        <v>60</v>
      </c>
      <c r="G161" s="4"/>
      <c r="H161" s="4"/>
      <c r="I161" s="58">
        <f t="shared" si="112"/>
        <v>4</v>
      </c>
      <c r="J161" s="58">
        <f t="shared" si="113"/>
        <v>240</v>
      </c>
      <c r="K161" s="4"/>
      <c r="L161" s="4"/>
      <c r="M161" s="4"/>
      <c r="N161" s="4"/>
      <c r="O161" s="4"/>
      <c r="P161" s="4"/>
      <c r="Q161" s="4"/>
      <c r="R161" s="58" t="str">
        <f t="shared" si="114"/>
        <v xml:space="preserve"> </v>
      </c>
      <c r="S161" s="58">
        <f t="shared" si="115"/>
        <v>4</v>
      </c>
      <c r="T161" s="58" t="str">
        <f t="shared" si="116"/>
        <v xml:space="preserve"> </v>
      </c>
      <c r="U161" s="58" t="str">
        <f t="shared" si="117"/>
        <v xml:space="preserve"> </v>
      </c>
      <c r="V161" s="58" t="str">
        <f t="shared" si="118"/>
        <v xml:space="preserve"> </v>
      </c>
      <c r="W161" s="4"/>
      <c r="X161" s="4"/>
      <c r="Y161" s="4"/>
      <c r="Z161" s="4"/>
      <c r="AA161" s="4"/>
      <c r="AB161" s="5"/>
      <c r="AC161" s="7"/>
      <c r="AD161" s="8"/>
      <c r="AE161" s="8"/>
      <c r="AF161" s="8"/>
      <c r="AG161" s="8"/>
      <c r="AH161" s="8"/>
      <c r="AI161" s="8"/>
      <c r="AJ161" s="16"/>
    </row>
    <row r="162" spans="1:36">
      <c r="A162" s="21"/>
      <c r="B162" s="20" t="str">
        <f t="shared" ref="B162:B164" si="119">+B161</f>
        <v>BenchPress</v>
      </c>
      <c r="C162" s="10">
        <v>0.7</v>
      </c>
      <c r="D162" s="11">
        <v>3</v>
      </c>
      <c r="E162" s="12">
        <v>1</v>
      </c>
      <c r="F162" s="11">
        <f t="shared" si="111"/>
        <v>70</v>
      </c>
      <c r="G162" s="4"/>
      <c r="H162" s="4"/>
      <c r="I162" s="58">
        <f t="shared" si="112"/>
        <v>3</v>
      </c>
      <c r="J162" s="58">
        <f t="shared" si="113"/>
        <v>210</v>
      </c>
      <c r="K162" s="4"/>
      <c r="L162" s="4"/>
      <c r="M162" s="4"/>
      <c r="N162" s="4"/>
      <c r="O162" s="4"/>
      <c r="P162" s="4"/>
      <c r="Q162" s="4"/>
      <c r="R162" s="58" t="str">
        <f t="shared" si="114"/>
        <v xml:space="preserve"> </v>
      </c>
      <c r="S162" s="58" t="str">
        <f t="shared" si="115"/>
        <v xml:space="preserve"> </v>
      </c>
      <c r="T162" s="58">
        <f t="shared" si="116"/>
        <v>3</v>
      </c>
      <c r="U162" s="58" t="str">
        <f t="shared" si="117"/>
        <v xml:space="preserve"> </v>
      </c>
      <c r="V162" s="58" t="str">
        <f t="shared" si="118"/>
        <v xml:space="preserve"> </v>
      </c>
      <c r="W162" s="4"/>
      <c r="X162" s="4"/>
      <c r="Y162" s="4"/>
      <c r="Z162" s="4"/>
      <c r="AA162" s="4"/>
      <c r="AB162" s="5"/>
      <c r="AC162" s="6"/>
      <c r="AD162" s="8"/>
      <c r="AE162" s="8"/>
      <c r="AF162" s="8"/>
      <c r="AG162" s="8"/>
      <c r="AH162" s="8"/>
      <c r="AI162" s="8"/>
      <c r="AJ162" s="16"/>
    </row>
    <row r="163" spans="1:36">
      <c r="A163" s="15"/>
      <c r="B163" s="20" t="str">
        <f t="shared" si="119"/>
        <v>BenchPress</v>
      </c>
      <c r="C163" s="10">
        <v>0.8</v>
      </c>
      <c r="D163" s="11">
        <v>2</v>
      </c>
      <c r="E163" s="12">
        <v>3</v>
      </c>
      <c r="F163" s="11">
        <f t="shared" si="111"/>
        <v>80</v>
      </c>
      <c r="G163" s="4"/>
      <c r="H163" s="4"/>
      <c r="I163" s="58">
        <f t="shared" si="112"/>
        <v>6</v>
      </c>
      <c r="J163" s="58">
        <f t="shared" si="113"/>
        <v>480</v>
      </c>
      <c r="K163" s="4"/>
      <c r="L163" s="4"/>
      <c r="M163" s="4"/>
      <c r="N163" s="4"/>
      <c r="O163" s="4"/>
      <c r="P163" s="4"/>
      <c r="Q163" s="4"/>
      <c r="R163" s="58" t="str">
        <f t="shared" si="114"/>
        <v xml:space="preserve"> </v>
      </c>
      <c r="S163" s="58" t="str">
        <f t="shared" si="115"/>
        <v xml:space="preserve"> </v>
      </c>
      <c r="T163" s="58" t="str">
        <f t="shared" si="116"/>
        <v xml:space="preserve"> </v>
      </c>
      <c r="U163" s="58">
        <f t="shared" si="117"/>
        <v>6</v>
      </c>
      <c r="V163" s="58" t="str">
        <f t="shared" si="118"/>
        <v xml:space="preserve"> </v>
      </c>
      <c r="W163" s="4"/>
      <c r="X163" s="4"/>
      <c r="Y163" s="4"/>
      <c r="Z163" s="4"/>
      <c r="AA163" s="4"/>
      <c r="AB163" s="5"/>
      <c r="AC163" s="6"/>
      <c r="AD163" s="6"/>
      <c r="AE163" s="6"/>
      <c r="AF163" s="8"/>
      <c r="AG163" s="8"/>
      <c r="AH163" s="8"/>
      <c r="AI163" s="8"/>
      <c r="AJ163" s="16"/>
    </row>
    <row r="164" spans="1:36">
      <c r="A164" s="15"/>
      <c r="B164" s="20" t="str">
        <f t="shared" si="119"/>
        <v>BenchPress</v>
      </c>
      <c r="C164" s="10">
        <v>0.85</v>
      </c>
      <c r="D164" s="11">
        <v>2</v>
      </c>
      <c r="E164" s="12">
        <v>2</v>
      </c>
      <c r="F164" s="11">
        <f t="shared" si="111"/>
        <v>85</v>
      </c>
      <c r="G164" s="4"/>
      <c r="H164" s="4"/>
      <c r="I164" s="58">
        <f t="shared" si="112"/>
        <v>4</v>
      </c>
      <c r="J164" s="58">
        <f t="shared" si="113"/>
        <v>340</v>
      </c>
      <c r="K164" s="4"/>
      <c r="L164" s="4"/>
      <c r="M164" s="4"/>
      <c r="N164" s="4"/>
      <c r="O164" s="4"/>
      <c r="P164" s="4"/>
      <c r="Q164" s="4"/>
      <c r="R164" s="58" t="str">
        <f t="shared" si="114"/>
        <v xml:space="preserve"> </v>
      </c>
      <c r="S164" s="58" t="str">
        <f t="shared" si="115"/>
        <v xml:space="preserve"> </v>
      </c>
      <c r="T164" s="58" t="str">
        <f t="shared" si="116"/>
        <v xml:space="preserve"> </v>
      </c>
      <c r="U164" s="58">
        <f t="shared" si="117"/>
        <v>4</v>
      </c>
      <c r="V164" s="58" t="str">
        <f t="shared" si="118"/>
        <v xml:space="preserve"> </v>
      </c>
      <c r="W164" s="4"/>
      <c r="X164" s="4"/>
      <c r="Y164" s="4"/>
      <c r="Z164" s="4"/>
      <c r="AA164" s="4"/>
      <c r="AB164" s="5"/>
      <c r="AC164" s="41"/>
      <c r="AD164" s="6"/>
      <c r="AE164" s="8"/>
      <c r="AF164" s="8"/>
      <c r="AG164" s="8"/>
      <c r="AH164" s="8"/>
      <c r="AI164" s="8"/>
      <c r="AJ164" s="16"/>
    </row>
    <row r="165" spans="1:36">
      <c r="A165" s="15"/>
      <c r="B165" s="20" t="str">
        <f>+B164</f>
        <v>BenchPress</v>
      </c>
      <c r="C165" s="10">
        <v>0.8</v>
      </c>
      <c r="D165" s="11">
        <v>3</v>
      </c>
      <c r="E165" s="12">
        <v>2</v>
      </c>
      <c r="F165" s="11">
        <f t="shared" si="111"/>
        <v>80</v>
      </c>
      <c r="G165" s="4"/>
      <c r="H165" s="4"/>
      <c r="I165" s="58">
        <f t="shared" si="112"/>
        <v>6</v>
      </c>
      <c r="J165" s="58">
        <f t="shared" si="113"/>
        <v>480</v>
      </c>
      <c r="K165" s="4"/>
      <c r="L165" s="4"/>
      <c r="M165" s="4"/>
      <c r="N165" s="4"/>
      <c r="O165" s="4"/>
      <c r="P165" s="4"/>
      <c r="Q165" s="4"/>
      <c r="R165" s="58" t="str">
        <f t="shared" si="114"/>
        <v xml:space="preserve"> </v>
      </c>
      <c r="S165" s="58" t="str">
        <f t="shared" si="115"/>
        <v xml:space="preserve"> </v>
      </c>
      <c r="T165" s="58" t="str">
        <f t="shared" si="116"/>
        <v xml:space="preserve"> </v>
      </c>
      <c r="U165" s="58">
        <f t="shared" si="117"/>
        <v>6</v>
      </c>
      <c r="V165" s="58" t="str">
        <f t="shared" si="118"/>
        <v xml:space="preserve"> </v>
      </c>
      <c r="W165" s="4"/>
      <c r="X165" s="4"/>
      <c r="Y165" s="4"/>
      <c r="Z165" s="4"/>
      <c r="AA165" s="4"/>
      <c r="AB165" s="5"/>
      <c r="AC165" s="6"/>
      <c r="AD165" s="6"/>
      <c r="AE165" s="8"/>
      <c r="AF165" s="8"/>
      <c r="AG165" s="8"/>
      <c r="AH165" s="8"/>
      <c r="AI165" s="8"/>
      <c r="AJ165" s="16"/>
    </row>
    <row r="166" spans="1:36">
      <c r="A166" s="31"/>
      <c r="B166" s="8"/>
      <c r="C166" s="8"/>
      <c r="D166" s="8"/>
      <c r="E166" s="8"/>
      <c r="F166" s="366"/>
      <c r="G166" s="4"/>
      <c r="H166" s="4"/>
      <c r="I166" s="4"/>
      <c r="J166" s="4"/>
      <c r="K166" s="4"/>
      <c r="L166" s="4"/>
      <c r="M166" s="4"/>
      <c r="N166" s="4"/>
      <c r="O166" s="4"/>
      <c r="P166" s="4"/>
      <c r="Q166" s="4"/>
      <c r="R166" s="4"/>
      <c r="S166" s="4"/>
      <c r="T166" s="4"/>
      <c r="U166" s="4"/>
      <c r="V166" s="4"/>
      <c r="W166" s="4"/>
      <c r="X166" s="4"/>
      <c r="Y166" s="4"/>
      <c r="Z166" s="4"/>
      <c r="AA166" s="4"/>
      <c r="AB166" s="5"/>
      <c r="AC166" s="8"/>
      <c r="AD166" s="8"/>
      <c r="AE166" s="8"/>
      <c r="AF166" s="8"/>
      <c r="AG166" s="8"/>
      <c r="AH166" s="8"/>
      <c r="AI166" s="8"/>
      <c r="AJ166" s="16"/>
    </row>
    <row r="167" spans="1:36">
      <c r="A167" s="130">
        <v>3</v>
      </c>
      <c r="B167" s="129" t="s">
        <v>77</v>
      </c>
      <c r="C167" s="74">
        <v>0.6</v>
      </c>
      <c r="D167" s="75">
        <v>4</v>
      </c>
      <c r="E167" s="75">
        <v>1</v>
      </c>
      <c r="F167" s="370">
        <f>MROUND(DL*C167,AR)</f>
        <v>60</v>
      </c>
      <c r="G167" s="4"/>
      <c r="H167" s="4"/>
      <c r="K167" s="98">
        <f>+D167*E167</f>
        <v>4</v>
      </c>
      <c r="L167" s="98">
        <f>+K167*F167</f>
        <v>240</v>
      </c>
      <c r="M167" s="4"/>
      <c r="N167" s="4"/>
      <c r="O167" s="4"/>
      <c r="P167" s="4"/>
      <c r="Q167" s="4"/>
      <c r="R167" s="4" t="str">
        <f>IF(ISNUMBER(SEARCH("bench",$B167)),IF($C167&gt;=0.5,IF($C167&lt;0.6,$D167*$E167," ")," ")," ")</f>
        <v xml:space="preserve"> </v>
      </c>
      <c r="S167" s="4" t="str">
        <f>IF(ISNUMBER(SEARCH("bench",$B167)),IF($C167&gt;=0.6,IF($C167&lt;0.7,$D167*$E167," ")," ")," ")</f>
        <v xml:space="preserve"> </v>
      </c>
      <c r="T167" s="4" t="str">
        <f>IF(ISNUMBER(SEARCH("bench",$B167)),IF($C167&gt;=0.7,IF($C167&lt;0.8,$D167*$E167," ")," ")," ")</f>
        <v xml:space="preserve"> </v>
      </c>
      <c r="U167" s="4" t="str">
        <f>IF(ISNUMBER(SEARCH("bench",$B167)),IF($C167&gt;=0.8,IF($C167&lt;0.9,$D167*$E167," ")," ")," ")</f>
        <v xml:space="preserve"> </v>
      </c>
      <c r="V167" s="4" t="str">
        <f>IF(ISNUMBER(SEARCH("bench",$B167)),IF($C167&gt;=0.9,$D167*$E167," ")," ")</f>
        <v xml:space="preserve"> </v>
      </c>
      <c r="W167" s="103" t="str">
        <f t="shared" ref="W167:W170" si="120">IF(ISNUMBER(SEARCH("deadlift",$B167)),IF($C167&gt;=0.5,IF($C167&lt;0.6,$D167*$E167," ")," ")," ")</f>
        <v xml:space="preserve"> </v>
      </c>
      <c r="X167" s="103">
        <f t="shared" ref="X167:X170" si="121">IF(ISNUMBER(SEARCH("deadlift",$B167)),IF($C167&gt;=0.6,IF($C167&lt;0.7,$D167*$E167," ")," ")," ")</f>
        <v>4</v>
      </c>
      <c r="Y167" s="103" t="str">
        <f t="shared" ref="Y167:Y170" si="122">IF(ISNUMBER(SEARCH("deadlift",$B167)),IF($C167&gt;=0.7,IF($C167&lt;0.8,$D167*$E167," ")," ")," ")</f>
        <v xml:space="preserve"> </v>
      </c>
      <c r="Z167" s="103" t="str">
        <f t="shared" ref="Z167:Z170" si="123">IF(ISNUMBER(SEARCH("deadlift",$B167)),IF($C167&gt;=0.8,IF($C167&lt;0.9,$D167*$E167," ")," ")," ")</f>
        <v xml:space="preserve"> </v>
      </c>
      <c r="AA167" s="103" t="str">
        <f t="shared" ref="AA167:AA170" si="124">IF(ISNUMBER(SEARCH("deadlift",$B167)),IF($C167&gt;=0.9,$D167*$E167," ")," ")</f>
        <v xml:space="preserve"> </v>
      </c>
      <c r="AB167" s="5"/>
      <c r="AC167" s="84"/>
      <c r="AD167" s="8"/>
      <c r="AE167" s="8"/>
      <c r="AF167" s="8"/>
      <c r="AG167" s="8"/>
      <c r="AH167" s="8"/>
      <c r="AI167" s="8"/>
      <c r="AJ167" s="16"/>
    </row>
    <row r="168" spans="1:36">
      <c r="A168" s="80"/>
      <c r="B168" s="81" t="str">
        <f>+B167</f>
        <v>Deadlift from pins, 5-10 cm below knees</v>
      </c>
      <c r="C168" s="74">
        <v>0.7</v>
      </c>
      <c r="D168" s="75">
        <v>4</v>
      </c>
      <c r="E168" s="75">
        <v>1</v>
      </c>
      <c r="F168" s="370">
        <f>MROUND(DL*C168,AR)</f>
        <v>70</v>
      </c>
      <c r="G168" s="4"/>
      <c r="H168" s="4"/>
      <c r="K168" s="98">
        <f>+D168*E168</f>
        <v>4</v>
      </c>
      <c r="L168" s="98">
        <f>+K168*F168</f>
        <v>280</v>
      </c>
      <c r="M168" s="4"/>
      <c r="N168" s="4"/>
      <c r="O168" s="4"/>
      <c r="P168" s="4"/>
      <c r="Q168" s="4"/>
      <c r="R168" s="4" t="str">
        <f>IF(ISNUMBER(SEARCH("bench",$B168)),IF($C168&gt;=0.5,IF($C168&lt;0.6,$D168*$E168," ")," ")," ")</f>
        <v xml:space="preserve"> </v>
      </c>
      <c r="S168" s="4" t="str">
        <f>IF(ISNUMBER(SEARCH("bench",$B168)),IF($C168&gt;=0.6,IF($C168&lt;0.7,$D168*$E168," ")," ")," ")</f>
        <v xml:space="preserve"> </v>
      </c>
      <c r="T168" s="4" t="str">
        <f>IF(ISNUMBER(SEARCH("bench",$B168)),IF($C168&gt;=0.7,IF($C168&lt;0.8,$D168*$E168," ")," ")," ")</f>
        <v xml:space="preserve"> </v>
      </c>
      <c r="U168" s="4" t="str">
        <f>IF(ISNUMBER(SEARCH("bench",$B168)),IF($C168&gt;=0.8,IF($C168&lt;0.9,$D168*$E168," ")," ")," ")</f>
        <v xml:space="preserve"> </v>
      </c>
      <c r="V168" s="4" t="str">
        <f>IF(ISNUMBER(SEARCH("bench",$B168)),IF($C168&gt;=0.9,$D168*$E168," ")," ")</f>
        <v xml:space="preserve"> </v>
      </c>
      <c r="W168" s="103" t="str">
        <f t="shared" si="120"/>
        <v xml:space="preserve"> </v>
      </c>
      <c r="X168" s="103" t="str">
        <f t="shared" si="121"/>
        <v xml:space="preserve"> </v>
      </c>
      <c r="Y168" s="103">
        <f t="shared" si="122"/>
        <v>4</v>
      </c>
      <c r="Z168" s="103" t="str">
        <f t="shared" si="123"/>
        <v xml:space="preserve"> </v>
      </c>
      <c r="AA168" s="103" t="str">
        <f t="shared" si="124"/>
        <v xml:space="preserve"> </v>
      </c>
      <c r="AB168" s="5"/>
      <c r="AC168" s="70"/>
      <c r="AD168" s="8"/>
      <c r="AE168" s="8"/>
      <c r="AF168" s="8"/>
      <c r="AG168" s="8"/>
      <c r="AH168" s="8"/>
      <c r="AI168" s="8"/>
      <c r="AJ168" s="16"/>
    </row>
    <row r="169" spans="1:36">
      <c r="A169" s="80"/>
      <c r="B169" s="81" t="str">
        <f>+B168</f>
        <v>Deadlift from pins, 5-10 cm below knees</v>
      </c>
      <c r="C169" s="74">
        <v>0.8</v>
      </c>
      <c r="D169" s="75">
        <v>3</v>
      </c>
      <c r="E169" s="75">
        <v>2</v>
      </c>
      <c r="F169" s="370">
        <f>MROUND(DL*C169,AR)</f>
        <v>80</v>
      </c>
      <c r="G169" s="4"/>
      <c r="H169" s="4"/>
      <c r="K169" s="98">
        <f>+D169*E169</f>
        <v>6</v>
      </c>
      <c r="L169" s="98">
        <f>+K169*F169</f>
        <v>480</v>
      </c>
      <c r="M169" s="4"/>
      <c r="N169" s="4"/>
      <c r="O169" s="4"/>
      <c r="P169" s="4"/>
      <c r="Q169" s="4"/>
      <c r="R169" s="4" t="str">
        <f>IF(ISNUMBER(SEARCH("bench",$B169)),IF($C169&gt;=0.5,IF($C169&lt;0.6,$D169*$E169," ")," ")," ")</f>
        <v xml:space="preserve"> </v>
      </c>
      <c r="S169" s="4" t="str">
        <f>IF(ISNUMBER(SEARCH("bench",$B169)),IF($C169&gt;=0.6,IF($C169&lt;0.7,$D169*$E169," ")," ")," ")</f>
        <v xml:space="preserve"> </v>
      </c>
      <c r="T169" s="4" t="str">
        <f>IF(ISNUMBER(SEARCH("bench",$B169)),IF($C169&gt;=0.7,IF($C169&lt;0.8,$D169*$E169," ")," ")," ")</f>
        <v xml:space="preserve"> </v>
      </c>
      <c r="U169" s="4" t="str">
        <f>IF(ISNUMBER(SEARCH("bench",$B169)),IF($C169&gt;=0.8,IF($C169&lt;0.9,$D169*$E169," ")," ")," ")</f>
        <v xml:space="preserve"> </v>
      </c>
      <c r="V169" s="4" t="str">
        <f>IF(ISNUMBER(SEARCH("bench",$B169)),IF($C169&gt;=0.9,$D169*$E169," ")," ")</f>
        <v xml:space="preserve"> </v>
      </c>
      <c r="W169" s="103" t="str">
        <f t="shared" si="120"/>
        <v xml:space="preserve"> </v>
      </c>
      <c r="X169" s="103" t="str">
        <f t="shared" si="121"/>
        <v xml:space="preserve"> </v>
      </c>
      <c r="Y169" s="103" t="str">
        <f t="shared" si="122"/>
        <v xml:space="preserve"> </v>
      </c>
      <c r="Z169" s="103">
        <f t="shared" si="123"/>
        <v>6</v>
      </c>
      <c r="AA169" s="103" t="str">
        <f t="shared" si="124"/>
        <v xml:space="preserve"> </v>
      </c>
      <c r="AB169" s="5"/>
      <c r="AC169" s="70"/>
      <c r="AD169" s="70"/>
      <c r="AE169" s="8"/>
      <c r="AF169" s="8"/>
      <c r="AG169" s="8"/>
      <c r="AH169" s="8"/>
      <c r="AI169" s="8"/>
      <c r="AJ169" s="16"/>
    </row>
    <row r="170" spans="1:36">
      <c r="A170" s="89"/>
      <c r="B170" s="68" t="str">
        <f>+B168</f>
        <v>Deadlift from pins, 5-10 cm below knees</v>
      </c>
      <c r="C170" s="74">
        <v>0.9</v>
      </c>
      <c r="D170" s="75">
        <v>2</v>
      </c>
      <c r="E170" s="75">
        <v>3</v>
      </c>
      <c r="F170" s="370">
        <f>MROUND(DL*C170,AR)</f>
        <v>90</v>
      </c>
      <c r="G170" s="4"/>
      <c r="H170" s="4"/>
      <c r="K170" s="98">
        <f>+D170*E170</f>
        <v>6</v>
      </c>
      <c r="L170" s="98">
        <f>+K170*F170</f>
        <v>540</v>
      </c>
      <c r="M170" s="4"/>
      <c r="N170" s="4"/>
      <c r="O170" s="4"/>
      <c r="P170" s="4"/>
      <c r="Q170" s="4"/>
      <c r="R170" s="4" t="str">
        <f>IF(ISNUMBER(SEARCH("bench",$B170)),IF($C170&gt;=0.5,IF($C170&lt;0.6,$D170*$E170," ")," ")," ")</f>
        <v xml:space="preserve"> </v>
      </c>
      <c r="S170" s="4" t="str">
        <f>IF(ISNUMBER(SEARCH("bench",$B170)),IF($C170&gt;=0.6,IF($C170&lt;0.7,$D170*$E170," ")," ")," ")</f>
        <v xml:space="preserve"> </v>
      </c>
      <c r="T170" s="4" t="str">
        <f>IF(ISNUMBER(SEARCH("bench",$B170)),IF($C170&gt;=0.7,IF($C170&lt;0.8,$D170*$E170," ")," ")," ")</f>
        <v xml:space="preserve"> </v>
      </c>
      <c r="U170" s="4" t="str">
        <f>IF(ISNUMBER(SEARCH("bench",$B170)),IF($C170&gt;=0.8,IF($C170&lt;0.9,$D170*$E170," ")," ")," ")</f>
        <v xml:space="preserve"> </v>
      </c>
      <c r="V170" s="4" t="str">
        <f>IF(ISNUMBER(SEARCH("bench",$B170)),IF($C170&gt;=0.9,$D170*$E170," ")," ")</f>
        <v xml:space="preserve"> </v>
      </c>
      <c r="W170" s="103" t="str">
        <f t="shared" si="120"/>
        <v xml:space="preserve"> </v>
      </c>
      <c r="X170" s="103" t="str">
        <f t="shared" si="121"/>
        <v xml:space="preserve"> </v>
      </c>
      <c r="Y170" s="103" t="str">
        <f t="shared" si="122"/>
        <v xml:space="preserve"> </v>
      </c>
      <c r="Z170" s="103" t="str">
        <f t="shared" si="123"/>
        <v xml:space="preserve"> </v>
      </c>
      <c r="AA170" s="103">
        <f t="shared" si="124"/>
        <v>6</v>
      </c>
      <c r="AB170" s="5"/>
      <c r="AC170" s="6"/>
      <c r="AD170" s="6"/>
      <c r="AE170" s="6"/>
      <c r="AF170" s="8"/>
      <c r="AG170" s="8"/>
      <c r="AH170" s="8"/>
      <c r="AI170" s="8"/>
      <c r="AJ170" s="16"/>
    </row>
    <row r="171" spans="1:36">
      <c r="A171" s="31"/>
      <c r="B171" s="8"/>
      <c r="C171" s="8"/>
      <c r="D171" s="8"/>
      <c r="E171" s="8"/>
      <c r="F171" s="366"/>
      <c r="G171" s="4"/>
      <c r="H171" s="4"/>
      <c r="I171" s="4"/>
      <c r="J171" s="4"/>
      <c r="K171" s="4"/>
      <c r="L171" s="4"/>
      <c r="M171" s="4"/>
      <c r="N171" s="4"/>
      <c r="O171" s="4"/>
      <c r="P171" s="4"/>
      <c r="Q171" s="4"/>
      <c r="R171" s="4"/>
      <c r="S171" s="4"/>
      <c r="T171" s="4"/>
      <c r="U171" s="4"/>
      <c r="V171" s="4"/>
      <c r="W171" s="4"/>
      <c r="X171" s="4"/>
      <c r="Y171" s="4"/>
      <c r="Z171" s="4"/>
      <c r="AA171" s="4"/>
      <c r="AB171" s="5"/>
      <c r="AC171" s="8"/>
      <c r="AD171" s="8"/>
      <c r="AE171" s="8"/>
      <c r="AF171" s="8"/>
      <c r="AG171" s="8"/>
      <c r="AH171" s="8"/>
      <c r="AI171" s="8"/>
      <c r="AJ171" s="16"/>
    </row>
    <row r="172" spans="1:36">
      <c r="A172" s="23">
        <v>4</v>
      </c>
      <c r="B172" s="6" t="s">
        <v>52</v>
      </c>
      <c r="C172" s="24"/>
      <c r="D172" s="25">
        <v>8</v>
      </c>
      <c r="E172" s="26">
        <v>4</v>
      </c>
      <c r="F172" s="25"/>
      <c r="G172" s="4"/>
      <c r="H172" s="4"/>
      <c r="I172" s="4"/>
      <c r="J172" s="4"/>
      <c r="K172" s="4"/>
      <c r="L172" s="4"/>
      <c r="M172" s="4"/>
      <c r="N172" s="4"/>
      <c r="O172" s="4"/>
      <c r="P172" s="4"/>
      <c r="Q172" s="4"/>
      <c r="R172" s="4"/>
      <c r="S172" s="4"/>
      <c r="T172" s="4"/>
      <c r="U172" s="4"/>
      <c r="V172" s="4"/>
      <c r="W172" s="4"/>
      <c r="X172" s="4"/>
      <c r="Y172" s="4"/>
      <c r="Z172" s="4"/>
      <c r="AA172" s="4"/>
      <c r="AB172" s="27"/>
      <c r="AC172" s="22"/>
      <c r="AD172" s="22"/>
      <c r="AE172" s="22"/>
      <c r="AF172" s="22"/>
      <c r="AG172" s="27"/>
      <c r="AH172" s="27"/>
      <c r="AI172" s="27"/>
      <c r="AJ172" s="19"/>
    </row>
    <row r="173" spans="1:36" ht="15" thickBot="1">
      <c r="G173" s="4"/>
      <c r="H173" s="4"/>
      <c r="I173" s="4"/>
      <c r="J173" s="4"/>
      <c r="K173" s="4"/>
      <c r="L173" s="4"/>
      <c r="M173" s="4"/>
      <c r="N173" s="4"/>
      <c r="O173" s="4"/>
      <c r="P173" s="4"/>
      <c r="Q173" s="4"/>
      <c r="R173" s="4"/>
      <c r="S173" s="4"/>
      <c r="T173" s="4"/>
      <c r="U173" s="4"/>
      <c r="V173" s="4"/>
      <c r="W173" s="4"/>
      <c r="X173" s="4"/>
      <c r="Y173" s="4"/>
      <c r="Z173" s="4"/>
      <c r="AA173" s="4"/>
    </row>
    <row r="174" spans="1:36" ht="15" thickBot="1">
      <c r="A174" s="409" t="s">
        <v>34</v>
      </c>
      <c r="B174" s="410"/>
      <c r="C174" s="59" t="s">
        <v>0</v>
      </c>
      <c r="D174" s="59" t="s">
        <v>5</v>
      </c>
      <c r="E174" s="59" t="s">
        <v>6</v>
      </c>
      <c r="F174" s="369" t="s">
        <v>7</v>
      </c>
      <c r="G174" s="4"/>
      <c r="H174" s="4"/>
      <c r="I174" s="4"/>
      <c r="J174" s="4"/>
      <c r="K174" s="4"/>
      <c r="L174" s="4"/>
      <c r="M174" s="4"/>
      <c r="N174" s="4"/>
      <c r="O174" s="4"/>
      <c r="P174" s="4"/>
      <c r="Q174" s="4"/>
      <c r="R174" s="4"/>
      <c r="S174" s="4"/>
      <c r="T174" s="4"/>
      <c r="U174" s="4"/>
      <c r="V174" s="4"/>
      <c r="W174" s="4"/>
      <c r="X174" s="4"/>
      <c r="Y174" s="4"/>
      <c r="Z174" s="4"/>
      <c r="AA174" s="4"/>
    </row>
    <row r="175" spans="1:36">
      <c r="G175" s="4"/>
      <c r="H175" s="4"/>
      <c r="I175" s="4"/>
      <c r="J175" s="4"/>
      <c r="K175" s="4"/>
      <c r="L175" s="4"/>
      <c r="M175" s="4"/>
      <c r="N175" s="4"/>
      <c r="O175" s="4"/>
      <c r="P175" s="4"/>
      <c r="Q175" s="4"/>
      <c r="R175" s="4"/>
      <c r="S175" s="4"/>
      <c r="T175" s="4"/>
      <c r="U175" s="4"/>
      <c r="V175" s="4"/>
      <c r="W175" s="4"/>
      <c r="X175" s="4"/>
      <c r="Y175" s="4"/>
      <c r="Z175" s="4"/>
      <c r="AA175" s="4"/>
    </row>
    <row r="176" spans="1:36">
      <c r="A176" s="184">
        <v>1</v>
      </c>
      <c r="B176" s="133" t="s">
        <v>2</v>
      </c>
      <c r="C176" s="35">
        <v>0.5</v>
      </c>
      <c r="D176" s="36">
        <v>5</v>
      </c>
      <c r="E176" s="37">
        <v>1</v>
      </c>
      <c r="F176" s="36">
        <f>MROUND(SQ*C176,AR)</f>
        <v>50</v>
      </c>
      <c r="G176" s="114">
        <f>+D176*E176</f>
        <v>5</v>
      </c>
      <c r="H176" s="114">
        <f>+F176*G176</f>
        <v>250</v>
      </c>
      <c r="I176" s="154"/>
      <c r="J176" s="154"/>
      <c r="K176" s="154"/>
      <c r="L176" s="154"/>
      <c r="M176" s="114">
        <f>IF(ISNUMBER(SEARCH("squat",$B176)),IF($C176&gt;=0.5,IF($C176&lt;0.6,$D176*$E176," ")," ")," ")</f>
        <v>5</v>
      </c>
      <c r="N176" s="114" t="str">
        <f>IF(ISNUMBER(SEARCH("squat",$B176)),IF($C176&gt;=0.6,IF($C176&lt;0.7,$D176*$E176," ")," ")," ")</f>
        <v xml:space="preserve"> </v>
      </c>
      <c r="O176" s="114" t="str">
        <f>IF(ISNUMBER(SEARCH("squat",$B176)),IF($C176&gt;=0.7,IF($C176&lt;0.8,$D176*$E176," ")," ")," ")</f>
        <v xml:space="preserve"> </v>
      </c>
      <c r="P176" s="114" t="str">
        <f>IF(ISNUMBER(SEARCH("squat",$B176)),IF($C176&gt;=0.8,IF($C176&lt;0.9,$D176*$E176," ")," ")," ")</f>
        <v xml:space="preserve"> </v>
      </c>
      <c r="Q176" s="114" t="str">
        <f>IF(ISNUMBER(SEARCH("squat",$B176)),IF($C176&gt;=0.9,$D176*$E176," ")," ")</f>
        <v xml:space="preserve"> </v>
      </c>
      <c r="R176" s="154"/>
      <c r="S176" s="154"/>
      <c r="T176" s="154"/>
      <c r="U176" s="154"/>
      <c r="V176" s="154"/>
      <c r="W176" s="154"/>
      <c r="X176" s="154"/>
      <c r="Y176" s="154"/>
      <c r="Z176" s="154"/>
      <c r="AA176" s="154"/>
      <c r="AB176" s="54"/>
      <c r="AC176" s="13"/>
      <c r="AD176" s="52"/>
      <c r="AE176" s="52"/>
      <c r="AF176" s="52"/>
      <c r="AG176" s="52"/>
      <c r="AH176" s="52"/>
      <c r="AI176" s="52"/>
      <c r="AJ176" s="53"/>
    </row>
    <row r="177" spans="1:36">
      <c r="A177" s="38"/>
      <c r="B177" s="115" t="str">
        <f>+B176</f>
        <v>Squat</v>
      </c>
      <c r="C177" s="35">
        <v>0.6</v>
      </c>
      <c r="D177" s="36">
        <v>4</v>
      </c>
      <c r="E177" s="37">
        <v>1</v>
      </c>
      <c r="F177" s="36">
        <f>MROUND(SQ*C177,AR)</f>
        <v>60</v>
      </c>
      <c r="G177" s="114">
        <f t="shared" ref="G177:G179" si="125">+D177*E177</f>
        <v>4</v>
      </c>
      <c r="H177" s="114">
        <f t="shared" ref="H177:H179" si="126">+F177*G177</f>
        <v>240</v>
      </c>
      <c r="I177" s="4"/>
      <c r="J177" s="4"/>
      <c r="K177" s="4"/>
      <c r="L177" s="4"/>
      <c r="M177" s="114" t="str">
        <f>IF(ISNUMBER(SEARCH("squat",$B177)),IF($C177&gt;=0.5,IF($C177&lt;0.6,$D177*$E177," ")," ")," ")</f>
        <v xml:space="preserve"> </v>
      </c>
      <c r="N177" s="114">
        <f>IF(ISNUMBER(SEARCH("squat",$B177)),IF($C177&gt;=0.6,IF($C177&lt;0.7,$D177*$E177," ")," ")," ")</f>
        <v>4</v>
      </c>
      <c r="O177" s="114" t="str">
        <f>IF(ISNUMBER(SEARCH("squat",$B177)),IF($C177&gt;=0.7,IF($C177&lt;0.8,$D177*$E177," ")," ")," ")</f>
        <v xml:space="preserve"> </v>
      </c>
      <c r="P177" s="114" t="str">
        <f>IF(ISNUMBER(SEARCH("squat",$B177)),IF($C177&gt;=0.8,IF($C177&lt;0.9,$D177*$E177," ")," ")," ")</f>
        <v xml:space="preserve"> </v>
      </c>
      <c r="Q177" s="114" t="str">
        <f>IF(ISNUMBER(SEARCH("squat",$B177)),IF($C177&gt;=0.9,$D177*$E177," ")," ")</f>
        <v xml:space="preserve"> </v>
      </c>
      <c r="R177" s="4"/>
      <c r="S177" s="4"/>
      <c r="T177" s="4"/>
      <c r="U177" s="4"/>
      <c r="V177" s="4"/>
      <c r="W177" s="4"/>
      <c r="X177" s="4"/>
      <c r="Y177" s="4"/>
      <c r="Z177" s="4"/>
      <c r="AA177" s="4"/>
      <c r="AB177" s="5"/>
      <c r="AC177" s="47"/>
      <c r="AD177" s="8"/>
      <c r="AE177" s="8"/>
      <c r="AF177" s="8"/>
      <c r="AG177" s="8"/>
      <c r="AH177" s="8"/>
      <c r="AI177" s="8"/>
      <c r="AJ177" s="16"/>
    </row>
    <row r="178" spans="1:36">
      <c r="A178" s="38"/>
      <c r="B178" s="185" t="str">
        <f>+B177</f>
        <v>Squat</v>
      </c>
      <c r="C178" s="35">
        <v>0.7</v>
      </c>
      <c r="D178" s="36">
        <v>3</v>
      </c>
      <c r="E178" s="37">
        <v>1</v>
      </c>
      <c r="F178" s="36">
        <f>MROUND(SQ*C178,AR)</f>
        <v>70</v>
      </c>
      <c r="G178" s="114">
        <f t="shared" si="125"/>
        <v>3</v>
      </c>
      <c r="H178" s="114">
        <f t="shared" si="126"/>
        <v>210</v>
      </c>
      <c r="I178" s="4"/>
      <c r="J178" s="4"/>
      <c r="K178" s="4"/>
      <c r="L178" s="4"/>
      <c r="M178" s="114" t="str">
        <f>IF(ISNUMBER(SEARCH("squat",$B178)),IF($C178&gt;=0.5,IF($C178&lt;0.6,$D178*$E178," ")," ")," ")</f>
        <v xml:space="preserve"> </v>
      </c>
      <c r="N178" s="114" t="str">
        <f>IF(ISNUMBER(SEARCH("squat",$B178)),IF($C178&gt;=0.6,IF($C178&lt;0.7,$D178*$E178," ")," ")," ")</f>
        <v xml:space="preserve"> </v>
      </c>
      <c r="O178" s="114">
        <f>IF(ISNUMBER(SEARCH("squat",$B178)),IF($C178&gt;=0.7,IF($C178&lt;0.8,$D178*$E178," ")," ")," ")</f>
        <v>3</v>
      </c>
      <c r="P178" s="114" t="str">
        <f>IF(ISNUMBER(SEARCH("squat",$B178)),IF($C178&gt;=0.8,IF($C178&lt;0.9,$D178*$E178," ")," ")," ")</f>
        <v xml:space="preserve"> </v>
      </c>
      <c r="Q178" s="114" t="str">
        <f>IF(ISNUMBER(SEARCH("squat",$B178)),IF($C178&gt;=0.9,$D178*$E178," ")," ")</f>
        <v xml:space="preserve"> </v>
      </c>
      <c r="R178" s="4"/>
      <c r="S178" s="4"/>
      <c r="T178" s="4"/>
      <c r="U178" s="4"/>
      <c r="V178" s="4"/>
      <c r="W178" s="4"/>
      <c r="X178" s="4"/>
      <c r="Y178" s="4"/>
      <c r="Z178" s="4"/>
      <c r="AA178" s="4"/>
      <c r="AB178" s="5"/>
      <c r="AC178" s="186"/>
      <c r="AD178" s="8"/>
      <c r="AE178" s="8"/>
      <c r="AF178" s="8"/>
      <c r="AG178" s="8"/>
      <c r="AH178" s="8"/>
      <c r="AI178" s="8"/>
      <c r="AJ178" s="16"/>
    </row>
    <row r="179" spans="1:36">
      <c r="A179" s="38"/>
      <c r="B179" s="185" t="str">
        <f>+B178</f>
        <v>Squat</v>
      </c>
      <c r="C179" s="35">
        <v>0.8</v>
      </c>
      <c r="D179" s="36">
        <v>3</v>
      </c>
      <c r="E179" s="37">
        <v>6</v>
      </c>
      <c r="F179" s="36">
        <f>MROUND(SQ*C179,AR)</f>
        <v>80</v>
      </c>
      <c r="G179" s="114">
        <f t="shared" si="125"/>
        <v>18</v>
      </c>
      <c r="H179" s="114">
        <f t="shared" si="126"/>
        <v>1440</v>
      </c>
      <c r="I179" s="4"/>
      <c r="J179" s="4"/>
      <c r="K179" s="4"/>
      <c r="L179" s="4"/>
      <c r="M179" s="114" t="str">
        <f>IF(ISNUMBER(SEARCH("squat",$B179)),IF($C179&gt;=0.5,IF($C179&lt;0.6,$D179*$E179," ")," ")," ")</f>
        <v xml:space="preserve"> </v>
      </c>
      <c r="N179" s="114" t="str">
        <f>IF(ISNUMBER(SEARCH("squat",$B179)),IF($C179&gt;=0.6,IF($C179&lt;0.7,$D179*$E179," ")," ")," ")</f>
        <v xml:space="preserve"> </v>
      </c>
      <c r="O179" s="114" t="str">
        <f>IF(ISNUMBER(SEARCH("squat",$B179)),IF($C179&gt;=0.7,IF($C179&lt;0.8,$D179*$E179," ")," ")," ")</f>
        <v xml:space="preserve"> </v>
      </c>
      <c r="P179" s="114">
        <f>IF(ISNUMBER(SEARCH("squat",$B179)),IF($C179&gt;=0.8,IF($C179&lt;0.9,$D179*$E179," ")," ")," ")</f>
        <v>18</v>
      </c>
      <c r="Q179" s="114" t="str">
        <f>IF(ISNUMBER(SEARCH("squat",$B179)),IF($C179&gt;=0.9,$D179*$E179," ")," ")</f>
        <v xml:space="preserve"> </v>
      </c>
      <c r="R179" s="4"/>
      <c r="S179" s="4"/>
      <c r="T179" s="4"/>
      <c r="U179" s="4"/>
      <c r="V179" s="4"/>
      <c r="W179" s="4"/>
      <c r="X179" s="4"/>
      <c r="Y179" s="4"/>
      <c r="Z179" s="4"/>
      <c r="AA179" s="4"/>
      <c r="AB179" s="5"/>
      <c r="AC179" s="13"/>
      <c r="AD179" s="13"/>
      <c r="AE179" s="13"/>
      <c r="AF179" s="13"/>
      <c r="AG179" s="13"/>
      <c r="AH179" s="192"/>
      <c r="AI179" s="8"/>
      <c r="AJ179" s="16"/>
    </row>
    <row r="180" spans="1:36">
      <c r="A180" s="31"/>
      <c r="B180" s="8"/>
      <c r="C180" s="8"/>
      <c r="D180" s="8"/>
      <c r="E180" s="8"/>
      <c r="F180" s="366"/>
      <c r="G180" s="4"/>
      <c r="H180" s="4"/>
      <c r="I180" s="4"/>
      <c r="J180" s="4"/>
      <c r="K180" s="4"/>
      <c r="L180" s="4"/>
      <c r="M180" s="4"/>
      <c r="N180" s="4"/>
      <c r="O180" s="4"/>
      <c r="P180" s="4"/>
      <c r="Q180" s="4"/>
      <c r="R180" s="4"/>
      <c r="S180" s="4"/>
      <c r="T180" s="4"/>
      <c r="U180" s="4"/>
      <c r="V180" s="4"/>
      <c r="W180" s="4"/>
      <c r="X180" s="4"/>
      <c r="Y180" s="4"/>
      <c r="Z180" s="4"/>
      <c r="AA180" s="4"/>
      <c r="AB180" s="8"/>
      <c r="AC180" s="8"/>
      <c r="AD180" s="8"/>
      <c r="AE180" s="8"/>
      <c r="AF180" s="8"/>
      <c r="AG180" s="8"/>
      <c r="AH180" s="8"/>
      <c r="AI180" s="8"/>
      <c r="AJ180" s="16"/>
    </row>
    <row r="181" spans="1:36">
      <c r="A181" s="15">
        <v>2</v>
      </c>
      <c r="B181" s="187" t="s">
        <v>8</v>
      </c>
      <c r="C181" s="188">
        <v>0.5</v>
      </c>
      <c r="D181" s="189">
        <v>5</v>
      </c>
      <c r="E181" s="190">
        <v>1</v>
      </c>
      <c r="F181" s="189">
        <f>MROUND(BP*C181,AR)</f>
        <v>50</v>
      </c>
      <c r="G181" s="4"/>
      <c r="H181" s="4"/>
      <c r="I181" s="191">
        <f t="shared" ref="I181:I184" si="127">+D181*E181</f>
        <v>5</v>
      </c>
      <c r="J181" s="191">
        <f t="shared" ref="J181:J184" si="128">+I181*F181</f>
        <v>250</v>
      </c>
      <c r="K181" s="4"/>
      <c r="L181" s="4"/>
      <c r="M181" s="4"/>
      <c r="N181" s="4"/>
      <c r="O181" s="4"/>
      <c r="P181" s="4"/>
      <c r="Q181" s="4"/>
      <c r="R181" s="191">
        <f t="shared" ref="R181:R184" si="129">IF(ISNUMBER(SEARCH("bench",$B181)),IF($C181&gt;=0.5,IF($C181&lt;0.6,$D181*$E181," ")," ")," ")</f>
        <v>5</v>
      </c>
      <c r="S181" s="191" t="str">
        <f t="shared" ref="S181:S184" si="130">IF(ISNUMBER(SEARCH("bench",$B181)),IF($C181&gt;=0.6,IF($C181&lt;0.7,$D181*$E181," ")," ")," ")</f>
        <v xml:space="preserve"> </v>
      </c>
      <c r="T181" s="191" t="str">
        <f t="shared" ref="T181:T184" si="131">IF(ISNUMBER(SEARCH("bench",$B181)),IF($C181&gt;=0.7,IF($C181&lt;0.8,$D181*$E181," ")," ")," ")</f>
        <v xml:space="preserve"> </v>
      </c>
      <c r="U181" s="191" t="str">
        <f t="shared" ref="U181:U184" si="132">IF(ISNUMBER(SEARCH("bench",$B181)),IF($C181&gt;=0.8,IF($C181&lt;0.9,$D181*$E181," ")," ")," ")</f>
        <v xml:space="preserve"> </v>
      </c>
      <c r="V181" s="191" t="str">
        <f t="shared" ref="V181:V184" si="133">IF(ISNUMBER(SEARCH("bench",$B181)),IF($C181&gt;=0.9,$D181*$E181," ")," ")</f>
        <v xml:space="preserve"> </v>
      </c>
      <c r="W181" s="4"/>
      <c r="X181" s="4"/>
      <c r="Y181" s="4"/>
      <c r="Z181" s="4"/>
      <c r="AA181" s="4"/>
      <c r="AB181" s="5"/>
      <c r="AC181" s="192"/>
      <c r="AD181" s="8"/>
      <c r="AE181" s="8"/>
      <c r="AF181" s="8"/>
      <c r="AG181" s="8"/>
      <c r="AH181" s="8"/>
      <c r="AI181" s="8"/>
      <c r="AJ181" s="16"/>
    </row>
    <row r="182" spans="1:36">
      <c r="A182" s="193"/>
      <c r="B182" s="194" t="str">
        <f>+B181</f>
        <v>BenchPress</v>
      </c>
      <c r="C182" s="10">
        <v>0.6</v>
      </c>
      <c r="D182" s="11">
        <v>4</v>
      </c>
      <c r="E182" s="12">
        <v>1</v>
      </c>
      <c r="F182" s="11">
        <f>MROUND(BP*C182,AR)</f>
        <v>60</v>
      </c>
      <c r="G182" s="4"/>
      <c r="H182" s="4"/>
      <c r="I182" s="111">
        <f t="shared" ref="I182" si="134">+D182*E182</f>
        <v>4</v>
      </c>
      <c r="J182" s="111">
        <f t="shared" ref="J182" si="135">+I182*F182</f>
        <v>240</v>
      </c>
      <c r="K182" s="4"/>
      <c r="L182" s="4"/>
      <c r="M182" s="4"/>
      <c r="N182" s="4"/>
      <c r="O182" s="4"/>
      <c r="P182" s="4"/>
      <c r="Q182" s="4"/>
      <c r="R182" s="191" t="str">
        <f t="shared" si="129"/>
        <v xml:space="preserve"> </v>
      </c>
      <c r="S182" s="191">
        <f t="shared" si="130"/>
        <v>4</v>
      </c>
      <c r="T182" s="191" t="str">
        <f t="shared" si="131"/>
        <v xml:space="preserve"> </v>
      </c>
      <c r="U182" s="191" t="str">
        <f t="shared" si="132"/>
        <v xml:space="preserve"> </v>
      </c>
      <c r="V182" s="191" t="str">
        <f t="shared" si="133"/>
        <v xml:space="preserve"> </v>
      </c>
      <c r="W182" s="4"/>
      <c r="X182" s="4"/>
      <c r="Y182" s="4"/>
      <c r="Z182" s="4"/>
      <c r="AA182" s="4"/>
      <c r="AB182" s="5"/>
      <c r="AC182" s="186"/>
      <c r="AD182" s="8"/>
      <c r="AE182" s="8"/>
      <c r="AF182" s="8"/>
      <c r="AG182" s="8"/>
      <c r="AH182" s="8"/>
      <c r="AI182" s="8"/>
      <c r="AJ182" s="16"/>
    </row>
    <row r="183" spans="1:36">
      <c r="A183" s="193"/>
      <c r="B183" s="194" t="str">
        <f t="shared" ref="B183:B184" si="136">+B182</f>
        <v>BenchPress</v>
      </c>
      <c r="C183" s="10">
        <v>0.7</v>
      </c>
      <c r="D183" s="11">
        <v>3</v>
      </c>
      <c r="E183" s="12">
        <v>1</v>
      </c>
      <c r="F183" s="11">
        <f>MROUND(BP*C183,AR)</f>
        <v>70</v>
      </c>
      <c r="G183" s="4"/>
      <c r="H183" s="4"/>
      <c r="I183" s="111">
        <f t="shared" si="127"/>
        <v>3</v>
      </c>
      <c r="J183" s="111">
        <f t="shared" si="128"/>
        <v>210</v>
      </c>
      <c r="K183" s="4"/>
      <c r="L183" s="4"/>
      <c r="M183" s="4"/>
      <c r="N183" s="4"/>
      <c r="O183" s="4"/>
      <c r="P183" s="4"/>
      <c r="Q183" s="4"/>
      <c r="R183" s="111" t="str">
        <f>IF(ISNUMBER(SEARCH("bench",$B183)),IF($C183&gt;=0.5,IF($C183&lt;0.6,$D183*$E183," ")," ")," ")</f>
        <v xml:space="preserve"> </v>
      </c>
      <c r="S183" s="111" t="str">
        <f>IF(ISNUMBER(SEARCH("bench",$B183)),IF($C183&gt;=0.6,IF($C183&lt;0.7,$D183*$E183," ")," ")," ")</f>
        <v xml:space="preserve"> </v>
      </c>
      <c r="T183" s="111">
        <f>IF(ISNUMBER(SEARCH("bench",$B183)),IF($C183&gt;=0.7,IF($C183&lt;0.8,$D183*$E183," ")," ")," ")</f>
        <v>3</v>
      </c>
      <c r="U183" s="111" t="str">
        <f>IF(ISNUMBER(SEARCH("bench",$B183)),IF($C183&gt;=0.8,IF($C183&lt;0.9,$D183*$E183," ")," ")," ")</f>
        <v xml:space="preserve"> </v>
      </c>
      <c r="V183" s="111" t="str">
        <f>IF(ISNUMBER(SEARCH("bench",$B183)),IF($C183&gt;=0.9,$D183*$E183," ")," ")</f>
        <v xml:space="preserve"> </v>
      </c>
      <c r="W183" s="4"/>
      <c r="X183" s="4"/>
      <c r="Y183" s="4"/>
      <c r="Z183" s="4"/>
      <c r="AA183" s="4"/>
      <c r="AB183" s="5"/>
      <c r="AC183" s="186"/>
      <c r="AD183" s="8"/>
      <c r="AE183" s="8"/>
      <c r="AF183" s="8"/>
      <c r="AG183" s="8"/>
      <c r="AH183" s="8"/>
      <c r="AI183" s="8"/>
      <c r="AJ183" s="16"/>
    </row>
    <row r="184" spans="1:36">
      <c r="A184" s="15"/>
      <c r="B184" s="194" t="str">
        <f t="shared" si="136"/>
        <v>BenchPress</v>
      </c>
      <c r="C184" s="10">
        <v>0.8</v>
      </c>
      <c r="D184" s="11">
        <v>3</v>
      </c>
      <c r="E184" s="12">
        <v>6</v>
      </c>
      <c r="F184" s="11">
        <f>MROUND(BP*C184,AR)</f>
        <v>80</v>
      </c>
      <c r="G184" s="4"/>
      <c r="H184" s="4"/>
      <c r="I184" s="111">
        <f t="shared" si="127"/>
        <v>18</v>
      </c>
      <c r="J184" s="111">
        <f t="shared" si="128"/>
        <v>1440</v>
      </c>
      <c r="K184" s="4"/>
      <c r="L184" s="4"/>
      <c r="M184" s="4"/>
      <c r="N184" s="4"/>
      <c r="O184" s="4"/>
      <c r="P184" s="4"/>
      <c r="Q184" s="4"/>
      <c r="R184" s="111" t="str">
        <f t="shared" si="129"/>
        <v xml:space="preserve"> </v>
      </c>
      <c r="S184" s="111" t="str">
        <f t="shared" si="130"/>
        <v xml:space="preserve"> </v>
      </c>
      <c r="T184" s="111" t="str">
        <f t="shared" si="131"/>
        <v xml:space="preserve"> </v>
      </c>
      <c r="U184" s="111">
        <f t="shared" si="132"/>
        <v>18</v>
      </c>
      <c r="V184" s="111" t="str">
        <f t="shared" si="133"/>
        <v xml:space="preserve"> </v>
      </c>
      <c r="W184" s="4"/>
      <c r="X184" s="4"/>
      <c r="Y184" s="4"/>
      <c r="Z184" s="4"/>
      <c r="AA184" s="4"/>
      <c r="AB184" s="5"/>
      <c r="AC184" s="13"/>
      <c r="AD184" s="13"/>
      <c r="AE184" s="13"/>
      <c r="AF184" s="13"/>
      <c r="AG184" s="13"/>
      <c r="AH184" s="13"/>
      <c r="AI184" s="8"/>
      <c r="AJ184" s="16"/>
    </row>
    <row r="185" spans="1:36">
      <c r="AJ185" s="16"/>
    </row>
    <row r="186" spans="1:36">
      <c r="A186" s="195">
        <v>3</v>
      </c>
      <c r="B186" s="192" t="s">
        <v>51</v>
      </c>
      <c r="C186" s="196"/>
      <c r="D186" s="197">
        <v>4</v>
      </c>
      <c r="E186" s="198">
        <v>5</v>
      </c>
      <c r="F186" s="197"/>
      <c r="G186" s="4"/>
      <c r="H186" s="4"/>
      <c r="I186" s="4"/>
      <c r="J186" s="4"/>
      <c r="K186" s="4"/>
      <c r="L186" s="4"/>
      <c r="M186" s="4"/>
      <c r="N186" s="4"/>
      <c r="O186" s="4"/>
      <c r="P186" s="4"/>
      <c r="Q186" s="4"/>
      <c r="R186" s="4"/>
      <c r="S186" s="4"/>
      <c r="T186" s="4"/>
      <c r="U186" s="4"/>
      <c r="V186" s="4"/>
      <c r="W186" s="4"/>
      <c r="X186" s="4"/>
      <c r="Y186" s="4"/>
      <c r="Z186" s="4"/>
      <c r="AA186" s="4"/>
      <c r="AB186" s="8"/>
      <c r="AC186" s="192"/>
      <c r="AD186" s="192"/>
      <c r="AE186" s="192"/>
      <c r="AF186" s="192"/>
      <c r="AG186" s="192"/>
      <c r="AH186" s="8"/>
      <c r="AI186" s="8"/>
      <c r="AJ186" s="16"/>
    </row>
    <row r="187" spans="1:36">
      <c r="A187" s="195">
        <v>4</v>
      </c>
      <c r="B187" s="192" t="s">
        <v>58</v>
      </c>
      <c r="C187" s="196"/>
      <c r="D187" s="197">
        <v>8</v>
      </c>
      <c r="E187" s="198">
        <v>5</v>
      </c>
      <c r="F187" s="197"/>
      <c r="G187" s="4"/>
      <c r="H187" s="4"/>
      <c r="I187" s="4"/>
      <c r="J187" s="4"/>
      <c r="K187" s="4"/>
      <c r="L187" s="4"/>
      <c r="M187" s="4"/>
      <c r="N187" s="4"/>
      <c r="O187" s="4"/>
      <c r="P187" s="4"/>
      <c r="Q187" s="4"/>
      <c r="R187" s="4"/>
      <c r="S187" s="4"/>
      <c r="T187" s="4"/>
      <c r="U187" s="4"/>
      <c r="V187" s="4"/>
      <c r="W187" s="4"/>
      <c r="X187" s="4"/>
      <c r="Y187" s="4"/>
      <c r="Z187" s="4"/>
      <c r="AA187" s="4"/>
      <c r="AB187" s="8"/>
      <c r="AC187" s="192"/>
      <c r="AD187" s="192"/>
      <c r="AE187" s="192"/>
      <c r="AF187" s="192"/>
      <c r="AG187" s="192"/>
      <c r="AH187" s="8"/>
      <c r="AI187" s="8"/>
      <c r="AJ187" s="16"/>
    </row>
    <row r="188" spans="1:36">
      <c r="A188" s="195">
        <v>5</v>
      </c>
      <c r="B188" s="192" t="s">
        <v>48</v>
      </c>
      <c r="C188" s="196"/>
      <c r="D188" s="197">
        <v>5</v>
      </c>
      <c r="E188" s="198">
        <v>5</v>
      </c>
      <c r="F188" s="197"/>
      <c r="G188" s="90"/>
      <c r="H188" s="90"/>
      <c r="I188" s="90"/>
      <c r="J188" s="90"/>
      <c r="K188" s="90"/>
      <c r="L188" s="90"/>
      <c r="M188" s="90"/>
      <c r="N188" s="90"/>
      <c r="O188" s="90"/>
      <c r="P188" s="90"/>
      <c r="Q188" s="90"/>
      <c r="R188" s="90"/>
      <c r="S188" s="90"/>
      <c r="T188" s="90"/>
      <c r="U188" s="90"/>
      <c r="V188" s="90"/>
      <c r="W188" s="90"/>
      <c r="X188" s="90"/>
      <c r="Y188" s="90"/>
      <c r="Z188" s="90"/>
      <c r="AA188" s="90"/>
      <c r="AB188" s="27"/>
      <c r="AC188" s="192"/>
      <c r="AD188" s="192"/>
      <c r="AE188" s="192"/>
      <c r="AF188" s="192"/>
      <c r="AG188" s="192"/>
      <c r="AH188" s="27"/>
      <c r="AI188" s="27"/>
      <c r="AJ188" s="19"/>
    </row>
    <row r="189" spans="1:36" ht="15" thickBot="1">
      <c r="G189" s="62">
        <f t="shared" ref="G189:AA189" si="137">SUM(G133:G188)</f>
        <v>74</v>
      </c>
      <c r="H189" s="62">
        <f t="shared" si="137"/>
        <v>5305</v>
      </c>
      <c r="I189" s="62">
        <f t="shared" si="137"/>
        <v>85</v>
      </c>
      <c r="J189" s="62">
        <f t="shared" si="137"/>
        <v>6040</v>
      </c>
      <c r="K189" s="62">
        <f t="shared" si="137"/>
        <v>38</v>
      </c>
      <c r="L189" s="62">
        <f t="shared" si="137"/>
        <v>2650</v>
      </c>
      <c r="M189" s="62">
        <f t="shared" si="137"/>
        <v>13</v>
      </c>
      <c r="N189" s="62">
        <f t="shared" si="137"/>
        <v>11</v>
      </c>
      <c r="O189" s="62">
        <f t="shared" si="137"/>
        <v>12</v>
      </c>
      <c r="P189" s="62">
        <f t="shared" si="137"/>
        <v>38</v>
      </c>
      <c r="Q189" s="62">
        <f t="shared" si="137"/>
        <v>0</v>
      </c>
      <c r="R189" s="62">
        <f t="shared" si="137"/>
        <v>15</v>
      </c>
      <c r="S189" s="62">
        <f t="shared" si="137"/>
        <v>12</v>
      </c>
      <c r="T189" s="62">
        <f t="shared" si="137"/>
        <v>9</v>
      </c>
      <c r="U189" s="62">
        <f t="shared" si="137"/>
        <v>49</v>
      </c>
      <c r="V189" s="62">
        <f t="shared" si="137"/>
        <v>0</v>
      </c>
      <c r="W189" s="62">
        <f t="shared" si="137"/>
        <v>3</v>
      </c>
      <c r="X189" s="62">
        <f t="shared" si="137"/>
        <v>19</v>
      </c>
      <c r="Y189" s="62">
        <f t="shared" si="137"/>
        <v>4</v>
      </c>
      <c r="Z189" s="62">
        <f t="shared" si="137"/>
        <v>6</v>
      </c>
      <c r="AA189" s="62">
        <f t="shared" si="137"/>
        <v>6</v>
      </c>
    </row>
    <row r="190" spans="1:36" ht="15.5" thickTop="1" thickBot="1">
      <c r="G190" s="148"/>
      <c r="H190" s="148"/>
      <c r="I190" s="148"/>
      <c r="J190" s="148"/>
      <c r="K190" s="148"/>
      <c r="L190" s="148"/>
      <c r="M190" s="148"/>
      <c r="N190" s="148"/>
      <c r="O190" s="148"/>
      <c r="P190" s="148"/>
      <c r="Q190" s="148"/>
      <c r="R190" s="148"/>
      <c r="S190" s="148"/>
      <c r="T190" s="148"/>
      <c r="U190" s="148"/>
      <c r="V190" s="148"/>
      <c r="W190" s="148"/>
      <c r="X190" s="148"/>
      <c r="Y190" s="148"/>
      <c r="Z190" s="148"/>
      <c r="AA190" s="148"/>
    </row>
    <row r="191" spans="1:36" ht="15" thickBot="1">
      <c r="A191" s="409" t="s">
        <v>78</v>
      </c>
      <c r="B191" s="410"/>
      <c r="C191" s="59" t="s">
        <v>0</v>
      </c>
      <c r="D191" s="59" t="s">
        <v>5</v>
      </c>
      <c r="E191" s="59" t="s">
        <v>6</v>
      </c>
      <c r="F191" s="369" t="s">
        <v>7</v>
      </c>
      <c r="G191" s="4"/>
      <c r="H191" s="4"/>
      <c r="I191" s="4"/>
      <c r="J191" s="4"/>
      <c r="K191" s="4"/>
      <c r="L191" s="4"/>
      <c r="M191" s="4"/>
      <c r="N191" s="4"/>
      <c r="O191" s="4"/>
      <c r="P191" s="4"/>
      <c r="Q191" s="4"/>
      <c r="R191" s="4"/>
      <c r="S191" s="4"/>
      <c r="T191" s="4"/>
      <c r="U191" s="4"/>
      <c r="V191" s="4"/>
      <c r="W191" s="4"/>
      <c r="X191" s="4"/>
      <c r="Y191" s="4"/>
      <c r="Z191" s="4"/>
      <c r="AA191" s="4"/>
    </row>
    <row r="192" spans="1:36">
      <c r="G192" s="4"/>
      <c r="H192" s="4"/>
      <c r="I192" s="4"/>
      <c r="J192" s="4"/>
      <c r="K192" s="4"/>
      <c r="L192" s="4"/>
      <c r="M192" s="4"/>
      <c r="N192" s="4"/>
      <c r="O192" s="4"/>
      <c r="P192" s="4"/>
      <c r="Q192" s="4"/>
      <c r="R192" s="4"/>
      <c r="S192" s="4"/>
      <c r="T192" s="4"/>
      <c r="U192" s="4"/>
      <c r="V192" s="4"/>
      <c r="W192" s="4"/>
      <c r="X192" s="4"/>
      <c r="Y192" s="4"/>
      <c r="Z192" s="4"/>
      <c r="AA192" s="4"/>
    </row>
    <row r="193" spans="1:36">
      <c r="A193" s="32">
        <v>1</v>
      </c>
      <c r="B193" s="34" t="s">
        <v>2</v>
      </c>
      <c r="C193" s="35">
        <v>0.5</v>
      </c>
      <c r="D193" s="36">
        <v>5</v>
      </c>
      <c r="E193" s="37">
        <v>1</v>
      </c>
      <c r="F193" s="36">
        <f t="shared" ref="F193:F196" si="138">MROUND(SQ*C193,AR)</f>
        <v>50</v>
      </c>
      <c r="G193" s="101">
        <f>+D193*E193</f>
        <v>5</v>
      </c>
      <c r="H193" s="101">
        <f>+F193*G193</f>
        <v>250</v>
      </c>
      <c r="I193" s="4"/>
      <c r="J193" s="4"/>
      <c r="K193" s="4"/>
      <c r="L193" s="4"/>
      <c r="M193" s="102">
        <f t="shared" ref="M193:M196" si="139">IF(ISNUMBER(SEARCH("squat",$B193)),IF($C193&gt;=0.5,IF($C193&lt;0.6,$D193*$E193," ")," ")," ")</f>
        <v>5</v>
      </c>
      <c r="N193" s="102" t="str">
        <f t="shared" ref="N193:N196" si="140">IF(ISNUMBER(SEARCH("squat",$B193)),IF($C193&gt;=0.6,IF($C193&lt;0.7,$D193*$E193," ")," ")," ")</f>
        <v xml:space="preserve"> </v>
      </c>
      <c r="O193" s="102" t="str">
        <f t="shared" ref="O193:O196" si="141">IF(ISNUMBER(SEARCH("squat",$B193)),IF($C193&gt;=0.7,IF($C193&lt;0.8,$D193*$E193," ")," ")," ")</f>
        <v xml:space="preserve"> </v>
      </c>
      <c r="P193" s="102" t="str">
        <f t="shared" ref="P193:P196" si="142">IF(ISNUMBER(SEARCH("squat",$B193)),IF($C193&gt;=0.8,IF($C193&lt;0.9,$D193*$E193," ")," ")," ")</f>
        <v xml:space="preserve"> </v>
      </c>
      <c r="Q193" s="102" t="str">
        <f t="shared" ref="Q193:Q196" si="143">IF(ISNUMBER(SEARCH("squat",$B193)),IF($C193&gt;=0.9,$D193*$E193," ")," ")</f>
        <v xml:space="preserve"> </v>
      </c>
      <c r="R193" s="4"/>
      <c r="S193" s="4"/>
      <c r="T193" s="4"/>
      <c r="U193" s="4"/>
      <c r="V193" s="4"/>
      <c r="W193" s="4"/>
      <c r="X193" s="4"/>
      <c r="Y193" s="4"/>
      <c r="Z193" s="4"/>
      <c r="AA193" s="4"/>
      <c r="AB193" s="17"/>
      <c r="AC193" s="13"/>
      <c r="AD193" s="18"/>
      <c r="AE193" s="18"/>
      <c r="AF193" s="18"/>
      <c r="AG193" s="18"/>
      <c r="AH193" s="18"/>
      <c r="AI193" s="18"/>
      <c r="AJ193" s="14"/>
    </row>
    <row r="194" spans="1:36">
      <c r="A194" s="38"/>
      <c r="B194" s="33" t="str">
        <f>+B193</f>
        <v>Squat</v>
      </c>
      <c r="C194" s="35">
        <v>0.6</v>
      </c>
      <c r="D194" s="36">
        <v>4</v>
      </c>
      <c r="E194" s="37">
        <v>1</v>
      </c>
      <c r="F194" s="36">
        <f t="shared" si="138"/>
        <v>60</v>
      </c>
      <c r="G194" s="101">
        <f t="shared" ref="G194:G195" si="144">+D194*E194</f>
        <v>4</v>
      </c>
      <c r="H194" s="101">
        <f t="shared" ref="H194:H196" si="145">+F194*G194</f>
        <v>240</v>
      </c>
      <c r="I194" s="4"/>
      <c r="J194" s="4"/>
      <c r="K194" s="4"/>
      <c r="L194" s="4"/>
      <c r="M194" s="102" t="str">
        <f t="shared" si="139"/>
        <v xml:space="preserve"> </v>
      </c>
      <c r="N194" s="102">
        <f t="shared" si="140"/>
        <v>4</v>
      </c>
      <c r="O194" s="102" t="str">
        <f t="shared" si="141"/>
        <v xml:space="preserve"> </v>
      </c>
      <c r="P194" s="102" t="str">
        <f t="shared" si="142"/>
        <v xml:space="preserve"> </v>
      </c>
      <c r="Q194" s="102" t="str">
        <f t="shared" si="143"/>
        <v xml:space="preserve"> </v>
      </c>
      <c r="R194" s="4"/>
      <c r="S194" s="4"/>
      <c r="T194" s="4"/>
      <c r="U194" s="4"/>
      <c r="V194" s="4"/>
      <c r="W194" s="4"/>
      <c r="X194" s="4"/>
      <c r="Y194" s="4"/>
      <c r="Z194" s="4"/>
      <c r="AA194" s="4"/>
      <c r="AB194" s="5"/>
      <c r="AC194" s="7"/>
      <c r="AD194" s="8"/>
      <c r="AE194" s="8"/>
      <c r="AF194" s="8"/>
      <c r="AG194" s="8"/>
      <c r="AH194" s="8"/>
      <c r="AI194" s="8"/>
      <c r="AJ194" s="16"/>
    </row>
    <row r="195" spans="1:36">
      <c r="A195" s="38"/>
      <c r="B195" s="33" t="str">
        <f>+B194</f>
        <v>Squat</v>
      </c>
      <c r="C195" s="35">
        <v>0.7</v>
      </c>
      <c r="D195" s="36">
        <v>3</v>
      </c>
      <c r="E195" s="37">
        <v>2</v>
      </c>
      <c r="F195" s="36">
        <f t="shared" si="138"/>
        <v>70</v>
      </c>
      <c r="G195" s="101">
        <f t="shared" si="144"/>
        <v>6</v>
      </c>
      <c r="H195" s="101">
        <f t="shared" si="145"/>
        <v>420</v>
      </c>
      <c r="I195" s="4"/>
      <c r="J195" s="4"/>
      <c r="K195" s="4"/>
      <c r="L195" s="4"/>
      <c r="M195" s="102" t="str">
        <f t="shared" si="139"/>
        <v xml:space="preserve"> </v>
      </c>
      <c r="N195" s="102" t="str">
        <f t="shared" si="140"/>
        <v xml:space="preserve"> </v>
      </c>
      <c r="O195" s="102">
        <f t="shared" si="141"/>
        <v>6</v>
      </c>
      <c r="P195" s="102" t="str">
        <f t="shared" si="142"/>
        <v xml:space="preserve"> </v>
      </c>
      <c r="Q195" s="102" t="str">
        <f t="shared" si="143"/>
        <v xml:space="preserve"> </v>
      </c>
      <c r="R195" s="4"/>
      <c r="S195" s="4"/>
      <c r="T195" s="4"/>
      <c r="U195" s="4"/>
      <c r="V195" s="4"/>
      <c r="W195" s="4"/>
      <c r="X195" s="4"/>
      <c r="Y195" s="4"/>
      <c r="Z195" s="4"/>
      <c r="AA195" s="4"/>
      <c r="AB195" s="5"/>
      <c r="AC195" s="7"/>
      <c r="AD195" s="6"/>
      <c r="AE195" s="8"/>
      <c r="AF195" s="8"/>
      <c r="AG195" s="8"/>
      <c r="AH195" s="8"/>
      <c r="AI195" s="8"/>
      <c r="AJ195" s="16"/>
    </row>
    <row r="196" spans="1:36">
      <c r="A196" s="38"/>
      <c r="B196" s="33" t="str">
        <f>+B194</f>
        <v>Squat</v>
      </c>
      <c r="C196" s="35">
        <v>0.8</v>
      </c>
      <c r="D196" s="36">
        <v>3</v>
      </c>
      <c r="E196" s="37">
        <v>5</v>
      </c>
      <c r="F196" s="36">
        <f t="shared" si="138"/>
        <v>80</v>
      </c>
      <c r="G196" s="101">
        <f>+D196*E196</f>
        <v>15</v>
      </c>
      <c r="H196" s="101">
        <f t="shared" si="145"/>
        <v>1200</v>
      </c>
      <c r="I196" s="4"/>
      <c r="J196" s="4"/>
      <c r="K196" s="4"/>
      <c r="L196" s="4"/>
      <c r="M196" s="102" t="str">
        <f t="shared" si="139"/>
        <v xml:space="preserve"> </v>
      </c>
      <c r="N196" s="102" t="str">
        <f t="shared" si="140"/>
        <v xml:space="preserve"> </v>
      </c>
      <c r="O196" s="102" t="str">
        <f t="shared" si="141"/>
        <v xml:space="preserve"> </v>
      </c>
      <c r="P196" s="102">
        <f t="shared" si="142"/>
        <v>15</v>
      </c>
      <c r="Q196" s="102" t="str">
        <f t="shared" si="143"/>
        <v xml:space="preserve"> </v>
      </c>
      <c r="R196" s="4"/>
      <c r="S196" s="4"/>
      <c r="T196" s="4"/>
      <c r="U196" s="4"/>
      <c r="V196" s="4"/>
      <c r="W196" s="4"/>
      <c r="X196" s="4"/>
      <c r="Y196" s="4"/>
      <c r="Z196" s="4"/>
      <c r="AA196" s="4"/>
      <c r="AB196" s="5"/>
      <c r="AC196" s="13"/>
      <c r="AD196" s="13"/>
      <c r="AE196" s="13"/>
      <c r="AF196" s="13"/>
      <c r="AG196" s="13"/>
      <c r="AH196" s="8"/>
      <c r="AI196" s="8"/>
      <c r="AJ196" s="16"/>
    </row>
    <row r="197" spans="1:36">
      <c r="A197" s="31"/>
      <c r="B197" s="8"/>
      <c r="C197" s="8"/>
      <c r="D197" s="8"/>
      <c r="E197" s="8"/>
      <c r="F197" s="366"/>
      <c r="G197" s="4"/>
      <c r="H197" s="4"/>
      <c r="I197" s="4"/>
      <c r="J197" s="4"/>
      <c r="K197" s="4"/>
      <c r="L197" s="4"/>
      <c r="M197" s="4"/>
      <c r="N197" s="4"/>
      <c r="O197" s="4"/>
      <c r="P197" s="4"/>
      <c r="Q197" s="4"/>
      <c r="R197" s="4"/>
      <c r="S197" s="4"/>
      <c r="T197" s="4"/>
      <c r="U197" s="4"/>
      <c r="V197" s="4"/>
      <c r="W197" s="4"/>
      <c r="X197" s="4"/>
      <c r="Y197" s="4"/>
      <c r="Z197" s="4"/>
      <c r="AA197" s="4"/>
      <c r="AB197" s="5"/>
      <c r="AC197" s="8"/>
      <c r="AD197" s="8"/>
      <c r="AE197" s="8"/>
      <c r="AF197" s="8"/>
      <c r="AG197" s="8"/>
      <c r="AH197" s="8"/>
      <c r="AI197" s="8"/>
      <c r="AJ197" s="16"/>
    </row>
    <row r="198" spans="1:36">
      <c r="A198" s="15">
        <v>2</v>
      </c>
      <c r="B198" s="39" t="s">
        <v>79</v>
      </c>
      <c r="C198" s="28">
        <v>0.5</v>
      </c>
      <c r="D198" s="29">
        <v>5</v>
      </c>
      <c r="E198" s="30">
        <v>1</v>
      </c>
      <c r="F198" s="11">
        <f>MROUND(BP*C198,AR)</f>
        <v>50</v>
      </c>
      <c r="G198" s="4"/>
      <c r="H198" s="4"/>
      <c r="I198" s="58">
        <f t="shared" ref="I198:I200" si="146">+D198*E198</f>
        <v>5</v>
      </c>
      <c r="J198" s="58">
        <f t="shared" ref="J198:J200" si="147">+I198*F198</f>
        <v>250</v>
      </c>
      <c r="K198" s="4"/>
      <c r="L198" s="4"/>
      <c r="M198" s="4"/>
      <c r="N198" s="4"/>
      <c r="O198" s="4"/>
      <c r="P198" s="4"/>
      <c r="Q198" s="4"/>
      <c r="R198" s="58">
        <f t="shared" ref="R198:R200" si="148">IF(ISNUMBER(SEARCH("bench",$B198)),IF($C198&gt;=0.5,IF($C198&lt;0.6,$D198*$E198," ")," ")," ")</f>
        <v>5</v>
      </c>
      <c r="S198" s="58" t="str">
        <f t="shared" ref="S198:S200" si="149">IF(ISNUMBER(SEARCH("bench",$B198)),IF($C198&gt;=0.6,IF($C198&lt;0.7,$D198*$E198," ")," ")," ")</f>
        <v xml:space="preserve"> </v>
      </c>
      <c r="T198" s="58" t="str">
        <f t="shared" ref="T198:T200" si="150">IF(ISNUMBER(SEARCH("bench",$B198)),IF($C198&gt;=0.7,IF($C198&lt;0.8,$D198*$E198," ")," ")," ")</f>
        <v xml:space="preserve"> </v>
      </c>
      <c r="U198" s="58" t="str">
        <f t="shared" ref="U198:U200" si="151">IF(ISNUMBER(SEARCH("bench",$B198)),IF($C198&gt;=0.8,IF($C198&lt;0.9,$D198*$E198," ")," ")," ")</f>
        <v xml:space="preserve"> </v>
      </c>
      <c r="V198" s="58" t="str">
        <f t="shared" ref="V198:V200" si="152">IF(ISNUMBER(SEARCH("bench",$B198)),IF($C198&gt;=0.9,$D198*$E198," ")," ")</f>
        <v xml:space="preserve"> </v>
      </c>
      <c r="W198" s="4"/>
      <c r="X198" s="4"/>
      <c r="Y198" s="4"/>
      <c r="Z198" s="4"/>
      <c r="AA198" s="4"/>
      <c r="AB198" s="5"/>
      <c r="AC198" s="47"/>
      <c r="AD198" s="8"/>
      <c r="AE198" s="8"/>
      <c r="AF198" s="8"/>
      <c r="AG198" s="8"/>
      <c r="AH198" s="8"/>
      <c r="AI198" s="8"/>
      <c r="AJ198" s="16"/>
    </row>
    <row r="199" spans="1:36">
      <c r="A199" s="21"/>
      <c r="B199" s="20" t="str">
        <f>+B198</f>
        <v xml:space="preserve">BenchPress </v>
      </c>
      <c r="C199" s="10">
        <v>0.6</v>
      </c>
      <c r="D199" s="11">
        <v>5</v>
      </c>
      <c r="E199" s="12">
        <v>1</v>
      </c>
      <c r="F199" s="11">
        <f>MROUND(BP*C199,AR)</f>
        <v>60</v>
      </c>
      <c r="G199" s="4"/>
      <c r="H199" s="4"/>
      <c r="I199" s="58">
        <f t="shared" si="146"/>
        <v>5</v>
      </c>
      <c r="J199" s="58">
        <f t="shared" si="147"/>
        <v>300</v>
      </c>
      <c r="K199" s="4"/>
      <c r="L199" s="4"/>
      <c r="M199" s="4"/>
      <c r="N199" s="4"/>
      <c r="O199" s="4"/>
      <c r="P199" s="4"/>
      <c r="Q199" s="4"/>
      <c r="R199" s="58" t="str">
        <f t="shared" si="148"/>
        <v xml:space="preserve"> </v>
      </c>
      <c r="S199" s="58">
        <f t="shared" si="149"/>
        <v>5</v>
      </c>
      <c r="T199" s="58" t="str">
        <f>IF(ISNUMBER(SEARCH("bench",$B199)),IF($C199&gt;=0.7,IF($C199&lt;0.8,$D199*$E199," ")," ")," ")</f>
        <v xml:space="preserve"> </v>
      </c>
      <c r="U199" s="58" t="str">
        <f t="shared" si="151"/>
        <v xml:space="preserve"> </v>
      </c>
      <c r="V199" s="58" t="str">
        <f t="shared" si="152"/>
        <v xml:space="preserve"> </v>
      </c>
      <c r="W199" s="4"/>
      <c r="X199" s="4"/>
      <c r="Y199" s="4"/>
      <c r="Z199" s="4"/>
      <c r="AA199" s="4"/>
      <c r="AB199" s="8"/>
      <c r="AC199" s="13"/>
      <c r="AD199" s="8"/>
      <c r="AE199" s="8"/>
      <c r="AF199" s="8"/>
      <c r="AG199" s="8"/>
      <c r="AH199" s="8"/>
      <c r="AI199" s="8"/>
      <c r="AJ199" s="16"/>
    </row>
    <row r="200" spans="1:36">
      <c r="A200" s="15"/>
      <c r="B200" s="20" t="str">
        <f>+B199</f>
        <v xml:space="preserve">BenchPress </v>
      </c>
      <c r="C200" s="10">
        <v>0.7</v>
      </c>
      <c r="D200" s="11">
        <v>4</v>
      </c>
      <c r="E200" s="12">
        <v>5</v>
      </c>
      <c r="F200" s="11">
        <f>MROUND(BP*C200,AR)</f>
        <v>70</v>
      </c>
      <c r="G200" s="4"/>
      <c r="H200" s="4"/>
      <c r="I200" s="58">
        <f t="shared" si="146"/>
        <v>20</v>
      </c>
      <c r="J200" s="58">
        <f t="shared" si="147"/>
        <v>1400</v>
      </c>
      <c r="K200" s="4"/>
      <c r="L200" s="4"/>
      <c r="M200" s="4"/>
      <c r="N200" s="4"/>
      <c r="O200" s="4"/>
      <c r="P200" s="4"/>
      <c r="Q200" s="4"/>
      <c r="R200" s="58" t="str">
        <f t="shared" si="148"/>
        <v xml:space="preserve"> </v>
      </c>
      <c r="S200" s="58" t="str">
        <f t="shared" si="149"/>
        <v xml:space="preserve"> </v>
      </c>
      <c r="T200" s="58">
        <f t="shared" si="150"/>
        <v>20</v>
      </c>
      <c r="U200" s="58" t="str">
        <f t="shared" si="151"/>
        <v xml:space="preserve"> </v>
      </c>
      <c r="V200" s="58" t="str">
        <f t="shared" si="152"/>
        <v xml:space="preserve"> </v>
      </c>
      <c r="W200" s="4"/>
      <c r="X200" s="4"/>
      <c r="Y200" s="4"/>
      <c r="Z200" s="4"/>
      <c r="AA200" s="4"/>
      <c r="AB200" s="5"/>
      <c r="AC200" s="13"/>
      <c r="AD200" s="13"/>
      <c r="AE200" s="13"/>
      <c r="AF200" s="22"/>
      <c r="AG200" s="6"/>
      <c r="AH200" s="8"/>
      <c r="AI200" s="8"/>
      <c r="AJ200" s="16"/>
    </row>
    <row r="201" spans="1:36">
      <c r="A201" s="31"/>
      <c r="B201" s="8"/>
      <c r="C201" s="8"/>
      <c r="D201" s="8"/>
      <c r="E201" s="8"/>
      <c r="F201" s="366"/>
      <c r="G201" s="4"/>
      <c r="H201" s="4"/>
      <c r="I201" s="4"/>
      <c r="J201" s="4"/>
      <c r="K201" s="4"/>
      <c r="L201" s="4"/>
      <c r="M201" s="4"/>
      <c r="N201" s="4"/>
      <c r="O201" s="4"/>
      <c r="P201" s="4"/>
      <c r="Q201" s="4"/>
      <c r="R201" s="4"/>
      <c r="S201" s="4"/>
      <c r="T201" s="4"/>
      <c r="U201" s="4"/>
      <c r="V201" s="4"/>
      <c r="W201" s="4"/>
      <c r="X201" s="4"/>
      <c r="Y201" s="4"/>
      <c r="Z201" s="4"/>
      <c r="AA201" s="4"/>
      <c r="AB201" s="5"/>
      <c r="AC201" s="8"/>
      <c r="AD201" s="8"/>
      <c r="AE201" s="8"/>
      <c r="AF201" s="8"/>
      <c r="AG201" s="8"/>
      <c r="AH201" s="8"/>
      <c r="AI201" s="8"/>
      <c r="AJ201" s="16"/>
    </row>
    <row r="202" spans="1:36">
      <c r="A202" s="23">
        <v>3</v>
      </c>
      <c r="B202" s="6" t="s">
        <v>3</v>
      </c>
      <c r="C202" s="24"/>
      <c r="D202" s="25">
        <v>10</v>
      </c>
      <c r="E202" s="26">
        <v>5</v>
      </c>
      <c r="F202" s="25"/>
      <c r="G202" s="4"/>
      <c r="H202" s="4"/>
      <c r="I202" s="4"/>
      <c r="J202" s="4"/>
      <c r="K202" s="4"/>
      <c r="L202" s="4"/>
      <c r="M202" s="4"/>
      <c r="N202" s="4"/>
      <c r="O202" s="4"/>
      <c r="P202" s="4"/>
      <c r="Q202" s="4"/>
      <c r="R202" s="4"/>
      <c r="S202" s="4"/>
      <c r="T202" s="4"/>
      <c r="U202" s="4"/>
      <c r="V202" s="4"/>
      <c r="W202" s="4"/>
      <c r="X202" s="4"/>
      <c r="Y202" s="4"/>
      <c r="Z202" s="4"/>
      <c r="AA202" s="4"/>
      <c r="AB202" s="8"/>
      <c r="AC202" s="22"/>
      <c r="AD202" s="22"/>
      <c r="AE202" s="22"/>
      <c r="AF202" s="22"/>
      <c r="AG202" s="22"/>
      <c r="AH202" s="8"/>
      <c r="AI202" s="8"/>
      <c r="AJ202" s="16"/>
    </row>
    <row r="203" spans="1:36">
      <c r="A203" s="23">
        <v>4</v>
      </c>
      <c r="B203" s="6" t="s">
        <v>9</v>
      </c>
      <c r="C203" s="24"/>
      <c r="D203" s="25">
        <v>8</v>
      </c>
      <c r="E203" s="26">
        <v>5</v>
      </c>
      <c r="F203" s="25"/>
      <c r="G203" s="4"/>
      <c r="H203" s="4"/>
      <c r="I203" s="4"/>
      <c r="J203" s="4"/>
      <c r="K203" s="4"/>
      <c r="L203" s="4"/>
      <c r="M203" s="4"/>
      <c r="N203" s="4"/>
      <c r="O203" s="4"/>
      <c r="P203" s="4"/>
      <c r="Q203" s="4"/>
      <c r="R203" s="4"/>
      <c r="S203" s="4"/>
      <c r="T203" s="4"/>
      <c r="U203" s="4"/>
      <c r="V203" s="4"/>
      <c r="W203" s="4"/>
      <c r="X203" s="4"/>
      <c r="Y203" s="4"/>
      <c r="Z203" s="4"/>
      <c r="AA203" s="4"/>
      <c r="AB203" s="8"/>
      <c r="AC203" s="22"/>
      <c r="AD203" s="22"/>
      <c r="AE203" s="22"/>
      <c r="AF203" s="22"/>
      <c r="AG203" s="22"/>
      <c r="AH203" s="8"/>
      <c r="AI203" s="8"/>
      <c r="AJ203" s="16"/>
    </row>
    <row r="204" spans="1:36">
      <c r="A204" s="31"/>
      <c r="B204" s="8"/>
      <c r="C204" s="8"/>
      <c r="D204" s="8"/>
      <c r="E204" s="8"/>
      <c r="F204" s="366"/>
      <c r="G204" s="4"/>
      <c r="H204" s="4"/>
      <c r="I204" s="4"/>
      <c r="J204" s="4"/>
      <c r="K204" s="4"/>
      <c r="L204" s="4"/>
      <c r="M204" s="4"/>
      <c r="N204" s="4"/>
      <c r="O204" s="4"/>
      <c r="P204" s="4"/>
      <c r="Q204" s="4"/>
      <c r="R204" s="4"/>
      <c r="S204" s="4"/>
      <c r="T204" s="4"/>
      <c r="U204" s="4"/>
      <c r="V204" s="4"/>
      <c r="W204" s="4"/>
      <c r="X204" s="4"/>
      <c r="Y204" s="4"/>
      <c r="Z204" s="4"/>
      <c r="AA204" s="4"/>
      <c r="AB204" s="5"/>
      <c r="AC204" s="8"/>
      <c r="AD204" s="8"/>
      <c r="AE204" s="8"/>
      <c r="AF204" s="8"/>
      <c r="AG204" s="8"/>
      <c r="AH204" s="8"/>
      <c r="AI204" s="8"/>
      <c r="AJ204" s="16"/>
    </row>
    <row r="205" spans="1:36">
      <c r="A205" s="32">
        <v>5</v>
      </c>
      <c r="B205" s="34" t="s">
        <v>81</v>
      </c>
      <c r="C205" s="35">
        <v>0.35</v>
      </c>
      <c r="D205" s="36">
        <v>5</v>
      </c>
      <c r="E205" s="37">
        <v>1</v>
      </c>
      <c r="F205" s="36">
        <f>MROUND(SQ*C205,AR)</f>
        <v>35</v>
      </c>
      <c r="G205" s="101">
        <f>+D205*E205</f>
        <v>5</v>
      </c>
      <c r="H205" s="101">
        <f>+F205*G205</f>
        <v>175</v>
      </c>
      <c r="I205" s="4"/>
      <c r="J205" s="4"/>
      <c r="K205" s="4"/>
      <c r="L205" s="4"/>
      <c r="M205" s="102" t="str">
        <f>IF(ISNUMBER(SEARCH("squat",$B205)),IF($C205&gt;=0.5,IF($C205&lt;0.6,$D205*$E205," ")," ")," ")</f>
        <v xml:space="preserve"> </v>
      </c>
      <c r="N205" s="102" t="str">
        <f>IF(ISNUMBER(SEARCH("squat",$B205)),IF($C205&gt;=0.6,IF($C205&lt;0.7,$D205*$E205," ")," ")," ")</f>
        <v xml:space="preserve"> </v>
      </c>
      <c r="O205" s="102" t="str">
        <f>IF(ISNUMBER(SEARCH("squat",$B205)),IF($C205&gt;=0.7,IF($C205&lt;0.8,$D205*$E205," ")," ")," ")</f>
        <v xml:space="preserve"> </v>
      </c>
      <c r="P205" s="102" t="str">
        <f>IF(ISNUMBER(SEARCH("squat",$B205)),IF($C205&gt;=0.8,IF($C205&lt;0.9,$D205*$E205," ")," ")," ")</f>
        <v xml:space="preserve"> </v>
      </c>
      <c r="Q205" s="102" t="str">
        <f>IF(ISNUMBER(SEARCH("squat",$B205)),IF($C205&gt;=0.9,$D205*$E205," ")," ")</f>
        <v xml:space="preserve"> </v>
      </c>
      <c r="R205" s="4"/>
      <c r="S205" s="4"/>
      <c r="T205" s="4"/>
      <c r="U205" s="4"/>
      <c r="V205" s="4"/>
      <c r="W205" s="4"/>
      <c r="X205" s="4"/>
      <c r="Y205" s="4"/>
      <c r="Z205" s="4"/>
      <c r="AA205" s="4"/>
      <c r="AB205" s="5"/>
      <c r="AC205" s="13"/>
      <c r="AD205" s="8"/>
      <c r="AE205" s="8"/>
      <c r="AF205" s="8"/>
      <c r="AG205" s="8"/>
      <c r="AH205" s="8"/>
      <c r="AI205" s="8"/>
      <c r="AJ205" s="16"/>
    </row>
    <row r="206" spans="1:36">
      <c r="A206" s="38"/>
      <c r="B206" s="33" t="str">
        <f>+B205</f>
        <v>Front Squat</v>
      </c>
      <c r="C206" s="35">
        <v>0.4</v>
      </c>
      <c r="D206" s="36">
        <v>4</v>
      </c>
      <c r="E206" s="37">
        <v>1</v>
      </c>
      <c r="F206" s="36">
        <f>MROUND(SQ*C206,AR)</f>
        <v>40</v>
      </c>
      <c r="G206" s="101">
        <f t="shared" ref="G206:G207" si="153">+D206*E206</f>
        <v>4</v>
      </c>
      <c r="H206" s="101">
        <f t="shared" ref="H206:H207" si="154">+F206*G206</f>
        <v>160</v>
      </c>
      <c r="I206" s="4"/>
      <c r="J206" s="4"/>
      <c r="K206" s="4"/>
      <c r="L206" s="4"/>
      <c r="M206" s="102" t="str">
        <f>IF(ISNUMBER(SEARCH("squat",$B206)),IF($C206&gt;=0.5,IF($C206&lt;0.6,$D206*$E206," ")," ")," ")</f>
        <v xml:space="preserve"> </v>
      </c>
      <c r="N206" s="102" t="str">
        <f>IF(ISNUMBER(SEARCH("squat",$B206)),IF($C206&gt;=0.6,IF($C206&lt;0.7,$D206*$E206," ")," ")," ")</f>
        <v xml:space="preserve"> </v>
      </c>
      <c r="O206" s="102" t="str">
        <f>IF(ISNUMBER(SEARCH("squat",$B206)),IF($C206&gt;=0.7,IF($C206&lt;0.8,$D206*$E206," ")," ")," ")</f>
        <v xml:space="preserve"> </v>
      </c>
      <c r="P206" s="102" t="str">
        <f>IF(ISNUMBER(SEARCH("squat",$B206)),IF($C206&gt;=0.8,IF($C206&lt;0.9,$D206*$E206," ")," ")," ")</f>
        <v xml:space="preserve"> </v>
      </c>
      <c r="Q206" s="102" t="str">
        <f>IF(ISNUMBER(SEARCH("squat",$B206)),IF($C206&gt;=0.9,$D206*$E206," ")," ")</f>
        <v xml:space="preserve"> </v>
      </c>
      <c r="R206" s="4"/>
      <c r="S206" s="4"/>
      <c r="T206" s="4"/>
      <c r="U206" s="4"/>
      <c r="V206" s="4"/>
      <c r="W206" s="4"/>
      <c r="X206" s="4"/>
      <c r="Y206" s="4"/>
      <c r="Z206" s="4"/>
      <c r="AA206" s="4"/>
      <c r="AB206" s="5"/>
      <c r="AC206" s="7"/>
      <c r="AD206" s="8"/>
      <c r="AE206" s="8"/>
      <c r="AF206" s="8"/>
      <c r="AG206" s="8"/>
      <c r="AH206" s="8"/>
      <c r="AI206" s="8"/>
      <c r="AJ206" s="16"/>
    </row>
    <row r="207" spans="1:36">
      <c r="A207" s="38"/>
      <c r="B207" s="33" t="str">
        <f>+B206</f>
        <v>Front Squat</v>
      </c>
      <c r="C207" s="35">
        <v>0.5</v>
      </c>
      <c r="D207" s="36">
        <v>3</v>
      </c>
      <c r="E207" s="37">
        <v>3</v>
      </c>
      <c r="F207" s="36">
        <f>MROUND(SQ*C207,AR)</f>
        <v>50</v>
      </c>
      <c r="G207" s="101">
        <f t="shared" si="153"/>
        <v>9</v>
      </c>
      <c r="H207" s="101">
        <f t="shared" si="154"/>
        <v>450</v>
      </c>
      <c r="I207" s="4"/>
      <c r="J207" s="4"/>
      <c r="K207" s="4"/>
      <c r="L207" s="4"/>
      <c r="M207" s="102">
        <f>IF(ISNUMBER(SEARCH("squat",$B207)),IF($C207&gt;=0.5,IF($C207&lt;0.6,$D207*$E207," ")," ")," ")</f>
        <v>9</v>
      </c>
      <c r="N207" s="102" t="str">
        <f>IF(ISNUMBER(SEARCH("squat",$B207)),IF($C207&gt;=0.6,IF($C207&lt;0.7,$D207*$E207," ")," ")," ")</f>
        <v xml:space="preserve"> </v>
      </c>
      <c r="O207" s="102" t="str">
        <f>IF(ISNUMBER(SEARCH("squat",$B207)),IF($C207&gt;=0.7,IF($C207&lt;0.8,$D207*$E207," ")," ")," ")</f>
        <v xml:space="preserve"> </v>
      </c>
      <c r="P207" s="102" t="str">
        <f>IF(ISNUMBER(SEARCH("squat",$B207)),IF($C207&gt;=0.8,IF($C207&lt;0.9,$D207*$E207," ")," ")," ")</f>
        <v xml:space="preserve"> </v>
      </c>
      <c r="Q207" s="102" t="str">
        <f>IF(ISNUMBER(SEARCH("squat",$B207)),IF($C207&gt;=0.9,$D207*$E207," ")," ")</f>
        <v xml:space="preserve"> </v>
      </c>
      <c r="R207" s="4"/>
      <c r="S207" s="4"/>
      <c r="T207" s="4"/>
      <c r="U207" s="4"/>
      <c r="V207" s="4"/>
      <c r="W207" s="4"/>
      <c r="X207" s="4"/>
      <c r="Y207" s="4"/>
      <c r="Z207" s="4"/>
      <c r="AA207" s="4"/>
      <c r="AB207" s="5"/>
      <c r="AC207" s="192"/>
      <c r="AD207" s="192"/>
      <c r="AE207" s="192"/>
      <c r="AF207" s="8"/>
      <c r="AG207" s="8"/>
      <c r="AH207" s="8"/>
      <c r="AI207" s="8"/>
      <c r="AJ207" s="16"/>
    </row>
    <row r="208" spans="1:36">
      <c r="A208" s="31"/>
      <c r="B208" s="8"/>
      <c r="C208" s="8"/>
      <c r="D208" s="8"/>
      <c r="E208" s="8"/>
      <c r="F208" s="366"/>
      <c r="G208" s="4"/>
      <c r="H208" s="4"/>
      <c r="I208" s="4"/>
      <c r="J208" s="4"/>
      <c r="K208" s="4"/>
      <c r="L208" s="4"/>
      <c r="M208" s="4"/>
      <c r="N208" s="4"/>
      <c r="O208" s="4"/>
      <c r="P208" s="4"/>
      <c r="Q208" s="4"/>
      <c r="R208" s="4"/>
      <c r="S208" s="4"/>
      <c r="T208" s="4"/>
      <c r="U208" s="4"/>
      <c r="V208" s="4"/>
      <c r="W208" s="4"/>
      <c r="X208" s="4"/>
      <c r="Y208" s="4"/>
      <c r="Z208" s="4"/>
      <c r="AA208" s="4"/>
      <c r="AB208" s="5"/>
      <c r="AC208" s="8"/>
      <c r="AD208" s="8"/>
      <c r="AE208" s="8"/>
      <c r="AF208" s="8"/>
      <c r="AG208" s="8"/>
      <c r="AH208" s="8"/>
      <c r="AI208" s="8"/>
      <c r="AJ208" s="16"/>
    </row>
    <row r="209" spans="1:36">
      <c r="A209" s="23">
        <v>5</v>
      </c>
      <c r="B209" s="6" t="s">
        <v>48</v>
      </c>
      <c r="C209" s="24"/>
      <c r="D209" s="25">
        <v>5</v>
      </c>
      <c r="E209" s="26">
        <v>5</v>
      </c>
      <c r="F209" s="25"/>
      <c r="G209" s="4"/>
      <c r="H209" s="4"/>
      <c r="I209" s="4"/>
      <c r="J209" s="4"/>
      <c r="K209" s="4"/>
      <c r="L209" s="4"/>
      <c r="M209" s="4"/>
      <c r="N209" s="4"/>
      <c r="O209" s="4"/>
      <c r="P209" s="4"/>
      <c r="Q209" s="4"/>
      <c r="R209" s="4"/>
      <c r="S209" s="4"/>
      <c r="T209" s="4"/>
      <c r="U209" s="4"/>
      <c r="V209" s="4"/>
      <c r="W209" s="4"/>
      <c r="X209" s="4"/>
      <c r="Y209" s="4"/>
      <c r="Z209" s="4"/>
      <c r="AA209" s="4"/>
      <c r="AB209" s="27"/>
      <c r="AC209" s="22"/>
      <c r="AD209" s="22"/>
      <c r="AE209" s="22"/>
      <c r="AF209" s="6"/>
      <c r="AG209" s="6"/>
      <c r="AH209" s="27"/>
      <c r="AI209" s="27"/>
      <c r="AJ209" s="19"/>
    </row>
    <row r="210" spans="1:36">
      <c r="G210" s="4"/>
      <c r="H210" s="4"/>
      <c r="I210" s="4"/>
      <c r="J210" s="4"/>
      <c r="K210" s="4"/>
      <c r="L210" s="4"/>
      <c r="M210" s="4"/>
      <c r="N210" s="4"/>
      <c r="O210" s="4"/>
      <c r="P210" s="4"/>
      <c r="Q210" s="4"/>
      <c r="R210" s="4"/>
      <c r="S210" s="4"/>
      <c r="T210" s="4"/>
      <c r="U210" s="4"/>
      <c r="V210" s="4"/>
      <c r="W210" s="4"/>
      <c r="X210" s="4"/>
      <c r="Y210" s="4"/>
      <c r="Z210" s="4"/>
      <c r="AA210" s="4"/>
    </row>
    <row r="211" spans="1:36" ht="15" thickBot="1">
      <c r="G211" s="4"/>
      <c r="H211" s="4"/>
      <c r="I211" s="4"/>
      <c r="J211" s="4"/>
      <c r="K211" s="4"/>
      <c r="L211" s="4"/>
      <c r="M211" s="4"/>
      <c r="N211" s="4"/>
      <c r="O211" s="4"/>
      <c r="P211" s="4"/>
      <c r="Q211" s="4"/>
      <c r="R211" s="4"/>
      <c r="S211" s="4"/>
      <c r="T211" s="4"/>
      <c r="U211" s="4"/>
      <c r="V211" s="4"/>
      <c r="W211" s="4"/>
      <c r="X211" s="4"/>
      <c r="Y211" s="4"/>
      <c r="Z211" s="4"/>
      <c r="AA211" s="4"/>
    </row>
    <row r="212" spans="1:36" ht="15" thickBot="1">
      <c r="A212" s="409" t="s">
        <v>20</v>
      </c>
      <c r="B212" s="410"/>
      <c r="C212" s="59" t="s">
        <v>0</v>
      </c>
      <c r="D212" s="59" t="s">
        <v>5</v>
      </c>
      <c r="E212" s="59" t="s">
        <v>6</v>
      </c>
      <c r="F212" s="369" t="s">
        <v>7</v>
      </c>
      <c r="G212" s="4"/>
      <c r="H212" s="4"/>
      <c r="I212" s="4"/>
      <c r="J212" s="4"/>
      <c r="K212" s="4"/>
      <c r="L212" s="4"/>
      <c r="M212" s="4"/>
      <c r="N212" s="4"/>
      <c r="O212" s="4"/>
      <c r="P212" s="4"/>
      <c r="Q212" s="4"/>
      <c r="R212" s="4"/>
      <c r="S212" s="4"/>
      <c r="T212" s="4"/>
      <c r="U212" s="4"/>
      <c r="V212" s="4"/>
      <c r="W212" s="4"/>
      <c r="X212" s="4"/>
      <c r="Y212" s="4"/>
      <c r="Z212" s="4"/>
      <c r="AA212" s="4"/>
    </row>
    <row r="213" spans="1:36">
      <c r="G213" s="4"/>
      <c r="H213" s="4"/>
      <c r="I213" s="4"/>
      <c r="J213" s="4"/>
      <c r="K213" s="4"/>
      <c r="L213" s="4"/>
      <c r="M213" s="4"/>
      <c r="N213" s="4"/>
      <c r="O213" s="4"/>
      <c r="P213" s="4"/>
      <c r="Q213" s="4"/>
      <c r="R213" s="4"/>
      <c r="S213" s="4"/>
      <c r="T213" s="4"/>
      <c r="U213" s="4"/>
      <c r="V213" s="4"/>
      <c r="W213" s="4"/>
      <c r="X213" s="4"/>
      <c r="Y213" s="4"/>
      <c r="Z213" s="4"/>
      <c r="AA213" s="4"/>
    </row>
    <row r="214" spans="1:36">
      <c r="A214" s="21">
        <v>1</v>
      </c>
      <c r="B214" s="9" t="s">
        <v>8</v>
      </c>
      <c r="C214" s="10">
        <v>0.5</v>
      </c>
      <c r="D214" s="11">
        <v>4</v>
      </c>
      <c r="E214" s="12">
        <v>1</v>
      </c>
      <c r="F214" s="11">
        <f t="shared" ref="F214:F218" si="155">MROUND(BP*C214,AR)</f>
        <v>50</v>
      </c>
      <c r="G214" s="4"/>
      <c r="H214" s="4"/>
      <c r="I214" s="58">
        <f t="shared" ref="I214:I218" si="156">+D214*E214</f>
        <v>4</v>
      </c>
      <c r="J214" s="58">
        <f t="shared" ref="J214:J218" si="157">+I214*F214</f>
        <v>200</v>
      </c>
      <c r="K214" s="4"/>
      <c r="L214" s="4"/>
      <c r="M214" s="4"/>
      <c r="N214" s="4"/>
      <c r="O214" s="4"/>
      <c r="P214" s="4"/>
      <c r="Q214" s="4"/>
      <c r="R214" s="58">
        <f t="shared" ref="R214:R218" si="158">IF(ISNUMBER(SEARCH("bench",$B214)),IF($C214&gt;=0.5,IF($C214&lt;0.6,$D214*$E214," ")," ")," ")</f>
        <v>4</v>
      </c>
      <c r="S214" s="58" t="str">
        <f t="shared" ref="S214:S218" si="159">IF(ISNUMBER(SEARCH("bench",$B214)),IF($C214&gt;=0.6,IF($C214&lt;0.7,$D214*$E214," ")," ")," ")</f>
        <v xml:space="preserve"> </v>
      </c>
      <c r="T214" s="58" t="str">
        <f t="shared" ref="T214:T218" si="160">IF(ISNUMBER(SEARCH("bench",$B214)),IF($C214&gt;=0.7,IF($C214&lt;0.8,$D214*$E214," ")," ")," ")</f>
        <v xml:space="preserve"> </v>
      </c>
      <c r="U214" s="58" t="str">
        <f t="shared" ref="U214:U218" si="161">IF(ISNUMBER(SEARCH("bench",$B214)),IF($C214&gt;=0.8,IF($C214&lt;0.9,$D214*$E214," ")," ")," ")</f>
        <v xml:space="preserve"> </v>
      </c>
      <c r="V214" s="58" t="str">
        <f t="shared" ref="V214:V218" si="162">IF(ISNUMBER(SEARCH("bench",$B214)),IF($C214&gt;=0.9,$D214*$E214," ")," ")</f>
        <v xml:space="preserve"> </v>
      </c>
      <c r="W214" s="4"/>
      <c r="X214" s="4"/>
      <c r="Y214" s="4"/>
      <c r="Z214" s="4"/>
      <c r="AA214" s="4"/>
      <c r="AB214" s="17"/>
      <c r="AC214" s="6"/>
      <c r="AD214" s="18"/>
      <c r="AE214" s="18"/>
      <c r="AF214" s="18"/>
      <c r="AG214" s="18"/>
      <c r="AH214" s="18"/>
      <c r="AI214" s="18"/>
      <c r="AJ214" s="14"/>
    </row>
    <row r="215" spans="1:36">
      <c r="A215" s="15"/>
      <c r="B215" s="20" t="str">
        <f>+B214</f>
        <v>BenchPress</v>
      </c>
      <c r="C215" s="10">
        <v>0.6</v>
      </c>
      <c r="D215" s="11">
        <v>4</v>
      </c>
      <c r="E215" s="12">
        <v>1</v>
      </c>
      <c r="F215" s="11">
        <f t="shared" si="155"/>
        <v>60</v>
      </c>
      <c r="G215" s="4"/>
      <c r="H215" s="4"/>
      <c r="I215" s="58">
        <f t="shared" si="156"/>
        <v>4</v>
      </c>
      <c r="J215" s="58">
        <f t="shared" si="157"/>
        <v>240</v>
      </c>
      <c r="K215" s="4"/>
      <c r="L215" s="4"/>
      <c r="M215" s="4"/>
      <c r="N215" s="4"/>
      <c r="O215" s="4"/>
      <c r="P215" s="4"/>
      <c r="Q215" s="4"/>
      <c r="R215" s="58" t="str">
        <f t="shared" si="158"/>
        <v xml:space="preserve"> </v>
      </c>
      <c r="S215" s="58">
        <f t="shared" si="159"/>
        <v>4</v>
      </c>
      <c r="T215" s="58" t="str">
        <f t="shared" si="160"/>
        <v xml:space="preserve"> </v>
      </c>
      <c r="U215" s="58" t="str">
        <f t="shared" si="161"/>
        <v xml:space="preserve"> </v>
      </c>
      <c r="V215" s="58" t="str">
        <f t="shared" si="162"/>
        <v xml:space="preserve"> </v>
      </c>
      <c r="W215" s="4"/>
      <c r="X215" s="4"/>
      <c r="Y215" s="4"/>
      <c r="Z215" s="4"/>
      <c r="AA215" s="4"/>
      <c r="AB215" s="5"/>
      <c r="AC215" s="7"/>
      <c r="AD215" s="8"/>
      <c r="AE215" s="8"/>
      <c r="AF215" s="8"/>
      <c r="AG215" s="8"/>
      <c r="AH215" s="8"/>
      <c r="AI215" s="8"/>
      <c r="AJ215" s="16"/>
    </row>
    <row r="216" spans="1:36">
      <c r="A216" s="21"/>
      <c r="B216" s="20" t="str">
        <f t="shared" ref="B216:B218" si="163">+B215</f>
        <v>BenchPress</v>
      </c>
      <c r="C216" s="10">
        <v>0.7</v>
      </c>
      <c r="D216" s="11">
        <v>3</v>
      </c>
      <c r="E216" s="12">
        <v>1</v>
      </c>
      <c r="F216" s="11">
        <f t="shared" si="155"/>
        <v>70</v>
      </c>
      <c r="G216" s="4"/>
      <c r="H216" s="4"/>
      <c r="I216" s="58">
        <f t="shared" si="156"/>
        <v>3</v>
      </c>
      <c r="J216" s="58">
        <f t="shared" si="157"/>
        <v>210</v>
      </c>
      <c r="K216" s="4"/>
      <c r="L216" s="4"/>
      <c r="M216" s="4"/>
      <c r="N216" s="4"/>
      <c r="O216" s="4"/>
      <c r="P216" s="4"/>
      <c r="Q216" s="4"/>
      <c r="R216" s="58" t="str">
        <f t="shared" si="158"/>
        <v xml:space="preserve"> </v>
      </c>
      <c r="S216" s="58" t="str">
        <f t="shared" si="159"/>
        <v xml:space="preserve"> </v>
      </c>
      <c r="T216" s="58">
        <f t="shared" si="160"/>
        <v>3</v>
      </c>
      <c r="U216" s="58" t="str">
        <f t="shared" si="161"/>
        <v xml:space="preserve"> </v>
      </c>
      <c r="V216" s="58" t="str">
        <f t="shared" si="162"/>
        <v xml:space="preserve"> </v>
      </c>
      <c r="W216" s="4"/>
      <c r="X216" s="4"/>
      <c r="Y216" s="4"/>
      <c r="Z216" s="4"/>
      <c r="AA216" s="4"/>
      <c r="AB216" s="5"/>
      <c r="AC216" s="6"/>
      <c r="AD216" s="8"/>
      <c r="AE216" s="8"/>
      <c r="AF216" s="8"/>
      <c r="AG216" s="8"/>
      <c r="AH216" s="8"/>
      <c r="AI216" s="8"/>
      <c r="AJ216" s="16"/>
    </row>
    <row r="217" spans="1:36">
      <c r="A217" s="15"/>
      <c r="B217" s="20" t="str">
        <f t="shared" si="163"/>
        <v>BenchPress</v>
      </c>
      <c r="C217" s="10">
        <v>0.8</v>
      </c>
      <c r="D217" s="11">
        <v>3</v>
      </c>
      <c r="E217" s="12">
        <v>2</v>
      </c>
      <c r="F217" s="11">
        <f t="shared" si="155"/>
        <v>80</v>
      </c>
      <c r="G217" s="4"/>
      <c r="H217" s="4"/>
      <c r="I217" s="58">
        <f t="shared" si="156"/>
        <v>6</v>
      </c>
      <c r="J217" s="58">
        <f t="shared" si="157"/>
        <v>480</v>
      </c>
      <c r="K217" s="4"/>
      <c r="L217" s="4"/>
      <c r="M217" s="4"/>
      <c r="N217" s="4"/>
      <c r="O217" s="4"/>
      <c r="P217" s="4"/>
      <c r="Q217" s="4"/>
      <c r="R217" s="58" t="str">
        <f t="shared" si="158"/>
        <v xml:space="preserve"> </v>
      </c>
      <c r="S217" s="58" t="str">
        <f t="shared" si="159"/>
        <v xml:space="preserve"> </v>
      </c>
      <c r="T217" s="58" t="str">
        <f t="shared" si="160"/>
        <v xml:space="preserve"> </v>
      </c>
      <c r="U217" s="58">
        <f t="shared" si="161"/>
        <v>6</v>
      </c>
      <c r="V217" s="58" t="str">
        <f t="shared" si="162"/>
        <v xml:space="preserve"> </v>
      </c>
      <c r="W217" s="4"/>
      <c r="X217" s="4"/>
      <c r="Y217" s="4"/>
      <c r="Z217" s="4"/>
      <c r="AA217" s="4"/>
      <c r="AB217" s="5"/>
      <c r="AC217" s="6"/>
      <c r="AD217" s="6"/>
      <c r="AE217" s="8"/>
      <c r="AF217" s="8"/>
      <c r="AG217" s="8"/>
      <c r="AH217" s="8"/>
      <c r="AI217" s="8"/>
      <c r="AJ217" s="16"/>
    </row>
    <row r="218" spans="1:36">
      <c r="A218" s="15"/>
      <c r="B218" s="20" t="str">
        <f t="shared" si="163"/>
        <v>BenchPress</v>
      </c>
      <c r="C218" s="10">
        <v>0.85</v>
      </c>
      <c r="D218" s="11">
        <v>2</v>
      </c>
      <c r="E218" s="12">
        <v>3</v>
      </c>
      <c r="F218" s="11">
        <f t="shared" si="155"/>
        <v>85</v>
      </c>
      <c r="G218" s="4"/>
      <c r="H218" s="4"/>
      <c r="I218" s="58">
        <f t="shared" si="156"/>
        <v>6</v>
      </c>
      <c r="J218" s="58">
        <f t="shared" si="157"/>
        <v>510</v>
      </c>
      <c r="K218" s="4"/>
      <c r="L218" s="4"/>
      <c r="M218" s="4"/>
      <c r="N218" s="4"/>
      <c r="O218" s="4"/>
      <c r="P218" s="4"/>
      <c r="Q218" s="4"/>
      <c r="R218" s="58" t="str">
        <f t="shared" si="158"/>
        <v xml:space="preserve"> </v>
      </c>
      <c r="S218" s="58" t="str">
        <f t="shared" si="159"/>
        <v xml:space="preserve"> </v>
      </c>
      <c r="T218" s="58" t="str">
        <f t="shared" si="160"/>
        <v xml:space="preserve"> </v>
      </c>
      <c r="U218" s="58">
        <f t="shared" si="161"/>
        <v>6</v>
      </c>
      <c r="V218" s="58" t="str">
        <f t="shared" si="162"/>
        <v xml:space="preserve"> </v>
      </c>
      <c r="W218" s="4"/>
      <c r="X218" s="4"/>
      <c r="Y218" s="4"/>
      <c r="Z218" s="4"/>
      <c r="AA218" s="4"/>
      <c r="AB218" s="5"/>
      <c r="AC218" s="41"/>
      <c r="AD218" s="6"/>
      <c r="AE218" s="6"/>
      <c r="AF218" s="8"/>
      <c r="AG218" s="8"/>
      <c r="AH218" s="8"/>
      <c r="AI218" s="8"/>
      <c r="AJ218" s="16"/>
    </row>
    <row r="219" spans="1:36">
      <c r="A219" s="31"/>
      <c r="B219" s="8"/>
      <c r="C219" s="8"/>
      <c r="D219" s="8"/>
      <c r="E219" s="8"/>
      <c r="F219" s="366"/>
      <c r="G219" s="4"/>
      <c r="H219" s="4"/>
      <c r="I219" s="4"/>
      <c r="J219" s="4"/>
      <c r="K219" s="4"/>
      <c r="L219" s="4"/>
      <c r="M219" s="4"/>
      <c r="N219" s="4"/>
      <c r="O219" s="4"/>
      <c r="P219" s="4"/>
      <c r="Q219" s="4"/>
      <c r="R219" s="4"/>
      <c r="S219" s="4"/>
      <c r="T219" s="4"/>
      <c r="U219" s="4"/>
      <c r="V219" s="4"/>
      <c r="W219" s="4"/>
      <c r="X219" s="4"/>
      <c r="Y219" s="4"/>
      <c r="Z219" s="4"/>
      <c r="AA219" s="4"/>
      <c r="AB219" s="5"/>
      <c r="AC219" s="8"/>
      <c r="AD219" s="8"/>
      <c r="AE219" s="8"/>
      <c r="AF219" s="8"/>
      <c r="AG219" s="8"/>
      <c r="AH219" s="8"/>
      <c r="AI219" s="8"/>
      <c r="AJ219" s="16"/>
    </row>
    <row r="220" spans="1:36">
      <c r="A220" s="130">
        <v>2</v>
      </c>
      <c r="B220" s="129" t="s">
        <v>67</v>
      </c>
      <c r="C220" s="74">
        <v>0.5</v>
      </c>
      <c r="D220" s="75">
        <v>4</v>
      </c>
      <c r="E220" s="75">
        <v>1</v>
      </c>
      <c r="F220" s="370">
        <f t="shared" ref="F220:F225" si="164">MROUND(DL*C220,AR)</f>
        <v>50</v>
      </c>
      <c r="G220" s="4"/>
      <c r="H220" s="4"/>
      <c r="K220" s="98">
        <f t="shared" ref="K220:K225" si="165">+D220*E220</f>
        <v>4</v>
      </c>
      <c r="L220" s="98">
        <f t="shared" ref="L220:L225" si="166">+K220*F220</f>
        <v>200</v>
      </c>
      <c r="M220" s="4"/>
      <c r="N220" s="4"/>
      <c r="O220" s="4"/>
      <c r="P220" s="4"/>
      <c r="Q220" s="4"/>
      <c r="R220" s="4" t="str">
        <f t="shared" ref="R220:R225" si="167">IF(ISNUMBER(SEARCH("bench",$B220)),IF($C220&gt;=0.5,IF($C220&lt;0.6,$D220*$E220," ")," ")," ")</f>
        <v xml:space="preserve"> </v>
      </c>
      <c r="S220" s="4" t="str">
        <f t="shared" ref="S220:S225" si="168">IF(ISNUMBER(SEARCH("bench",$B220)),IF($C220&gt;=0.6,IF($C220&lt;0.7,$D220*$E220," ")," ")," ")</f>
        <v xml:space="preserve"> </v>
      </c>
      <c r="T220" s="4" t="str">
        <f t="shared" ref="T220:T225" si="169">IF(ISNUMBER(SEARCH("bench",$B220)),IF($C220&gt;=0.7,IF($C220&lt;0.8,$D220*$E220," ")," ")," ")</f>
        <v xml:space="preserve"> </v>
      </c>
      <c r="U220" s="4" t="str">
        <f t="shared" ref="U220:U225" si="170">IF(ISNUMBER(SEARCH("bench",$B220)),IF($C220&gt;=0.8,IF($C220&lt;0.9,$D220*$E220," ")," ")," ")</f>
        <v xml:space="preserve"> </v>
      </c>
      <c r="V220" s="4" t="str">
        <f t="shared" ref="V220:V225" si="171">IF(ISNUMBER(SEARCH("bench",$B220)),IF($C220&gt;=0.9,$D220*$E220," ")," ")</f>
        <v xml:space="preserve"> </v>
      </c>
      <c r="W220" s="103">
        <f t="shared" ref="W220:W225" si="172">IF(ISNUMBER(SEARCH("deadlift",$B220)),IF($C220&gt;=0.5,IF($C220&lt;0.6,$D220*$E220," ")," ")," ")</f>
        <v>4</v>
      </c>
      <c r="X220" s="103" t="str">
        <f t="shared" ref="X220:X225" si="173">IF(ISNUMBER(SEARCH("deadlift",$B220)),IF($C220&gt;=0.6,IF($C220&lt;0.7,$D220*$E220," ")," ")," ")</f>
        <v xml:space="preserve"> </v>
      </c>
      <c r="Y220" s="103" t="str">
        <f t="shared" ref="Y220:Y225" si="174">IF(ISNUMBER(SEARCH("deadlift",$B220)),IF($C220&gt;=0.7,IF($C220&lt;0.8,$D220*$E220," ")," ")," ")</f>
        <v xml:space="preserve"> </v>
      </c>
      <c r="Z220" s="103" t="str">
        <f t="shared" ref="Z220:Z225" si="175">IF(ISNUMBER(SEARCH("deadlift",$B220)),IF($C220&gt;=0.8,IF($C220&lt;0.9,$D220*$E220," ")," ")," ")</f>
        <v xml:space="preserve"> </v>
      </c>
      <c r="AA220" s="103" t="str">
        <f t="shared" ref="AA220:AA225" si="176">IF(ISNUMBER(SEARCH("deadlift",$B220)),IF($C220&gt;=0.9,$D220*$E220," ")," ")</f>
        <v xml:space="preserve"> </v>
      </c>
      <c r="AB220" s="5"/>
      <c r="AC220" s="84"/>
      <c r="AD220" s="8"/>
      <c r="AE220" s="8"/>
      <c r="AF220" s="8"/>
      <c r="AG220" s="8"/>
      <c r="AH220" s="8"/>
      <c r="AI220" s="8"/>
      <c r="AJ220" s="16"/>
    </row>
    <row r="221" spans="1:36">
      <c r="A221" s="80"/>
      <c r="B221" s="81" t="str">
        <f>+B220</f>
        <v>Deadlift</v>
      </c>
      <c r="C221" s="74">
        <v>0.6</v>
      </c>
      <c r="D221" s="75">
        <v>4</v>
      </c>
      <c r="E221" s="75">
        <v>1</v>
      </c>
      <c r="F221" s="370">
        <f t="shared" si="164"/>
        <v>60</v>
      </c>
      <c r="G221" s="4"/>
      <c r="H221" s="4"/>
      <c r="K221" s="98">
        <f t="shared" si="165"/>
        <v>4</v>
      </c>
      <c r="L221" s="98">
        <f t="shared" si="166"/>
        <v>240</v>
      </c>
      <c r="M221" s="4"/>
      <c r="N221" s="4"/>
      <c r="O221" s="4"/>
      <c r="P221" s="4"/>
      <c r="Q221" s="4"/>
      <c r="R221" s="4" t="str">
        <f t="shared" si="167"/>
        <v xml:space="preserve"> </v>
      </c>
      <c r="S221" s="4" t="str">
        <f t="shared" si="168"/>
        <v xml:space="preserve"> </v>
      </c>
      <c r="T221" s="4" t="str">
        <f t="shared" si="169"/>
        <v xml:space="preserve"> </v>
      </c>
      <c r="U221" s="4" t="str">
        <f t="shared" si="170"/>
        <v xml:space="preserve"> </v>
      </c>
      <c r="V221" s="4" t="str">
        <f t="shared" si="171"/>
        <v xml:space="preserve"> </v>
      </c>
      <c r="W221" s="103" t="str">
        <f t="shared" si="172"/>
        <v xml:space="preserve"> </v>
      </c>
      <c r="X221" s="103">
        <f t="shared" si="173"/>
        <v>4</v>
      </c>
      <c r="Y221" s="103" t="str">
        <f t="shared" si="174"/>
        <v xml:space="preserve"> </v>
      </c>
      <c r="Z221" s="103" t="str">
        <f t="shared" si="175"/>
        <v xml:space="preserve"> </v>
      </c>
      <c r="AA221" s="103" t="str">
        <f t="shared" si="176"/>
        <v xml:space="preserve"> </v>
      </c>
      <c r="AB221" s="5"/>
      <c r="AC221" s="70"/>
      <c r="AD221" s="8"/>
      <c r="AE221" s="8"/>
      <c r="AF221" s="8"/>
      <c r="AG221" s="8"/>
      <c r="AH221" s="8"/>
      <c r="AI221" s="8"/>
      <c r="AJ221" s="16"/>
    </row>
    <row r="222" spans="1:36">
      <c r="A222" s="89"/>
      <c r="B222" s="81" t="str">
        <f t="shared" ref="B222:B225" si="177">+B221</f>
        <v>Deadlift</v>
      </c>
      <c r="C222" s="74">
        <v>0.7</v>
      </c>
      <c r="D222" s="75">
        <v>3</v>
      </c>
      <c r="E222" s="75">
        <v>1</v>
      </c>
      <c r="F222" s="370">
        <f t="shared" si="164"/>
        <v>70</v>
      </c>
      <c r="G222" s="4"/>
      <c r="H222" s="4"/>
      <c r="K222" s="98">
        <f t="shared" si="165"/>
        <v>3</v>
      </c>
      <c r="L222" s="98">
        <f t="shared" si="166"/>
        <v>210</v>
      </c>
      <c r="M222" s="4"/>
      <c r="N222" s="4"/>
      <c r="O222" s="4"/>
      <c r="P222" s="4"/>
      <c r="Q222" s="4"/>
      <c r="R222" s="4" t="str">
        <f t="shared" si="167"/>
        <v xml:space="preserve"> </v>
      </c>
      <c r="S222" s="4" t="str">
        <f t="shared" si="168"/>
        <v xml:space="preserve"> </v>
      </c>
      <c r="T222" s="4" t="str">
        <f t="shared" si="169"/>
        <v xml:space="preserve"> </v>
      </c>
      <c r="U222" s="4" t="str">
        <f t="shared" si="170"/>
        <v xml:space="preserve"> </v>
      </c>
      <c r="V222" s="4" t="str">
        <f t="shared" si="171"/>
        <v xml:space="preserve"> </v>
      </c>
      <c r="W222" s="103" t="str">
        <f t="shared" si="172"/>
        <v xml:space="preserve"> </v>
      </c>
      <c r="X222" s="103" t="str">
        <f t="shared" si="173"/>
        <v xml:space="preserve"> </v>
      </c>
      <c r="Y222" s="103">
        <f t="shared" si="174"/>
        <v>3</v>
      </c>
      <c r="Z222" s="103" t="str">
        <f t="shared" si="175"/>
        <v xml:space="preserve"> </v>
      </c>
      <c r="AA222" s="103" t="str">
        <f t="shared" si="176"/>
        <v xml:space="preserve"> </v>
      </c>
      <c r="AB222" s="5"/>
      <c r="AC222" s="6"/>
      <c r="AD222" s="8"/>
      <c r="AE222" s="8"/>
      <c r="AF222" s="8"/>
      <c r="AG222" s="8"/>
      <c r="AH222" s="8"/>
      <c r="AI222" s="8"/>
      <c r="AJ222" s="16"/>
    </row>
    <row r="223" spans="1:36">
      <c r="A223" s="80"/>
      <c r="B223" s="81" t="str">
        <f t="shared" si="177"/>
        <v>Deadlift</v>
      </c>
      <c r="C223" s="74">
        <v>0.8</v>
      </c>
      <c r="D223" s="75">
        <v>3</v>
      </c>
      <c r="E223" s="75">
        <v>2</v>
      </c>
      <c r="F223" s="370">
        <f t="shared" si="164"/>
        <v>80</v>
      </c>
      <c r="G223" s="4"/>
      <c r="H223" s="4"/>
      <c r="K223" s="98">
        <f t="shared" si="165"/>
        <v>6</v>
      </c>
      <c r="L223" s="98">
        <f t="shared" si="166"/>
        <v>480</v>
      </c>
      <c r="M223" s="4"/>
      <c r="N223" s="4"/>
      <c r="O223" s="4"/>
      <c r="P223" s="4"/>
      <c r="Q223" s="4"/>
      <c r="R223" s="4" t="str">
        <f t="shared" si="167"/>
        <v xml:space="preserve"> </v>
      </c>
      <c r="S223" s="4" t="str">
        <f t="shared" si="168"/>
        <v xml:space="preserve"> </v>
      </c>
      <c r="T223" s="4" t="str">
        <f t="shared" si="169"/>
        <v xml:space="preserve"> </v>
      </c>
      <c r="U223" s="4" t="str">
        <f t="shared" si="170"/>
        <v xml:space="preserve"> </v>
      </c>
      <c r="V223" s="4" t="str">
        <f t="shared" si="171"/>
        <v xml:space="preserve"> </v>
      </c>
      <c r="W223" s="103" t="str">
        <f t="shared" si="172"/>
        <v xml:space="preserve"> </v>
      </c>
      <c r="X223" s="103" t="str">
        <f t="shared" si="173"/>
        <v xml:space="preserve"> </v>
      </c>
      <c r="Y223" s="103" t="str">
        <f t="shared" si="174"/>
        <v xml:space="preserve"> </v>
      </c>
      <c r="Z223" s="103">
        <f t="shared" si="175"/>
        <v>6</v>
      </c>
      <c r="AA223" s="103" t="str">
        <f t="shared" si="176"/>
        <v xml:space="preserve"> </v>
      </c>
      <c r="AB223" s="5"/>
      <c r="AC223" s="70"/>
      <c r="AD223" s="70"/>
      <c r="AE223" s="8"/>
      <c r="AF223" s="8"/>
      <c r="AG223" s="8"/>
      <c r="AH223" s="8"/>
      <c r="AI223" s="8"/>
      <c r="AJ223" s="16"/>
    </row>
    <row r="224" spans="1:36">
      <c r="A224" s="89"/>
      <c r="B224" s="81" t="str">
        <f t="shared" si="177"/>
        <v>Deadlift</v>
      </c>
      <c r="C224" s="74">
        <v>0.85</v>
      </c>
      <c r="D224" s="75">
        <v>2</v>
      </c>
      <c r="E224" s="75">
        <v>3</v>
      </c>
      <c r="F224" s="370">
        <f t="shared" si="164"/>
        <v>85</v>
      </c>
      <c r="G224" s="4"/>
      <c r="H224" s="4"/>
      <c r="K224" s="98">
        <f t="shared" si="165"/>
        <v>6</v>
      </c>
      <c r="L224" s="98">
        <f t="shared" si="166"/>
        <v>510</v>
      </c>
      <c r="M224" s="4"/>
      <c r="N224" s="4"/>
      <c r="O224" s="4"/>
      <c r="P224" s="4"/>
      <c r="Q224" s="4"/>
      <c r="R224" s="4" t="str">
        <f t="shared" si="167"/>
        <v xml:space="preserve"> </v>
      </c>
      <c r="S224" s="4" t="str">
        <f t="shared" si="168"/>
        <v xml:space="preserve"> </v>
      </c>
      <c r="T224" s="4" t="str">
        <f t="shared" si="169"/>
        <v xml:space="preserve"> </v>
      </c>
      <c r="U224" s="4" t="str">
        <f t="shared" si="170"/>
        <v xml:space="preserve"> </v>
      </c>
      <c r="V224" s="4" t="str">
        <f t="shared" si="171"/>
        <v xml:space="preserve"> </v>
      </c>
      <c r="W224" s="103" t="str">
        <f t="shared" si="172"/>
        <v xml:space="preserve"> </v>
      </c>
      <c r="X224" s="103" t="str">
        <f t="shared" si="173"/>
        <v xml:space="preserve"> </v>
      </c>
      <c r="Y224" s="103" t="str">
        <f t="shared" si="174"/>
        <v xml:space="preserve"> </v>
      </c>
      <c r="Z224" s="103">
        <f t="shared" si="175"/>
        <v>6</v>
      </c>
      <c r="AA224" s="103" t="str">
        <f t="shared" si="176"/>
        <v xml:space="preserve"> </v>
      </c>
      <c r="AB224" s="5"/>
      <c r="AC224" s="6"/>
      <c r="AD224" s="6"/>
      <c r="AE224" s="6"/>
      <c r="AF224" s="8"/>
      <c r="AG224" s="8"/>
      <c r="AH224" s="8"/>
      <c r="AI224" s="8"/>
      <c r="AJ224" s="16"/>
    </row>
    <row r="225" spans="1:36">
      <c r="A225" s="89"/>
      <c r="B225" s="81" t="str">
        <f t="shared" si="177"/>
        <v>Deadlift</v>
      </c>
      <c r="C225" s="74">
        <v>0.8</v>
      </c>
      <c r="D225" s="75">
        <v>3</v>
      </c>
      <c r="E225" s="75">
        <v>2</v>
      </c>
      <c r="F225" s="370">
        <f t="shared" si="164"/>
        <v>80</v>
      </c>
      <c r="G225" s="4"/>
      <c r="H225" s="4"/>
      <c r="K225" s="98">
        <f t="shared" si="165"/>
        <v>6</v>
      </c>
      <c r="L225" s="98">
        <f t="shared" si="166"/>
        <v>480</v>
      </c>
      <c r="M225" s="4"/>
      <c r="N225" s="4"/>
      <c r="O225" s="4"/>
      <c r="P225" s="4"/>
      <c r="Q225" s="4"/>
      <c r="R225" s="4" t="str">
        <f t="shared" si="167"/>
        <v xml:space="preserve"> </v>
      </c>
      <c r="S225" s="4" t="str">
        <f t="shared" si="168"/>
        <v xml:space="preserve"> </v>
      </c>
      <c r="T225" s="4" t="str">
        <f t="shared" si="169"/>
        <v xml:space="preserve"> </v>
      </c>
      <c r="U225" s="4" t="str">
        <f t="shared" si="170"/>
        <v xml:space="preserve"> </v>
      </c>
      <c r="V225" s="4" t="str">
        <f t="shared" si="171"/>
        <v xml:space="preserve"> </v>
      </c>
      <c r="W225" s="103" t="str">
        <f t="shared" si="172"/>
        <v xml:space="preserve"> </v>
      </c>
      <c r="X225" s="103" t="str">
        <f t="shared" si="173"/>
        <v xml:space="preserve"> </v>
      </c>
      <c r="Y225" s="103" t="str">
        <f t="shared" si="174"/>
        <v xml:space="preserve"> </v>
      </c>
      <c r="Z225" s="103">
        <f t="shared" si="175"/>
        <v>6</v>
      </c>
      <c r="AA225" s="103" t="str">
        <f t="shared" si="176"/>
        <v xml:space="preserve"> </v>
      </c>
      <c r="AB225" s="5"/>
      <c r="AC225" s="6"/>
      <c r="AD225" s="6"/>
      <c r="AE225" s="8"/>
      <c r="AF225" s="8"/>
      <c r="AG225" s="8"/>
      <c r="AH225" s="8"/>
      <c r="AI225" s="8"/>
      <c r="AJ225" s="16"/>
    </row>
    <row r="226" spans="1:36">
      <c r="A226" s="31"/>
      <c r="B226" s="8"/>
      <c r="C226" s="8"/>
      <c r="D226" s="8"/>
      <c r="E226" s="8"/>
      <c r="F226" s="366"/>
      <c r="G226" s="4"/>
      <c r="H226" s="4"/>
      <c r="I226" s="4"/>
      <c r="J226" s="4"/>
      <c r="K226" s="4"/>
      <c r="L226" s="4"/>
      <c r="M226" s="4"/>
      <c r="N226" s="4"/>
      <c r="O226" s="4"/>
      <c r="P226" s="4"/>
      <c r="Q226" s="4"/>
      <c r="R226" s="4"/>
      <c r="S226" s="4"/>
      <c r="T226" s="4"/>
      <c r="U226" s="4"/>
      <c r="V226" s="4"/>
      <c r="W226" s="4"/>
      <c r="X226" s="4"/>
      <c r="Y226" s="4"/>
      <c r="Z226" s="4"/>
      <c r="AA226" s="4"/>
      <c r="AB226" s="5"/>
      <c r="AC226" s="8"/>
      <c r="AD226" s="8"/>
      <c r="AE226" s="8"/>
      <c r="AF226" s="8"/>
      <c r="AG226" s="8"/>
      <c r="AH226" s="8"/>
      <c r="AI226" s="8"/>
      <c r="AJ226" s="16"/>
    </row>
    <row r="227" spans="1:36">
      <c r="A227" s="21">
        <v>3</v>
      </c>
      <c r="B227" s="9" t="s">
        <v>73</v>
      </c>
      <c r="C227" s="10">
        <v>0.5</v>
      </c>
      <c r="D227" s="11">
        <v>5</v>
      </c>
      <c r="E227" s="12">
        <v>1</v>
      </c>
      <c r="F227" s="11">
        <f t="shared" ref="F227:F229" si="178">MROUND(BP*C227,AR)</f>
        <v>50</v>
      </c>
      <c r="G227" s="4"/>
      <c r="H227" s="4"/>
      <c r="I227" s="58">
        <f t="shared" ref="I227:I229" si="179">+D227*E227</f>
        <v>5</v>
      </c>
      <c r="J227" s="58">
        <f t="shared" ref="J227:J229" si="180">+I227*F227</f>
        <v>250</v>
      </c>
      <c r="K227" s="4"/>
      <c r="L227" s="4"/>
      <c r="M227" s="4"/>
      <c r="N227" s="4"/>
      <c r="O227" s="4"/>
      <c r="P227" s="4"/>
      <c r="Q227" s="4"/>
      <c r="R227" s="58">
        <f t="shared" ref="R227:R229" si="181">IF(ISNUMBER(SEARCH("bench",$B227)),IF($C227&gt;=0.5,IF($C227&lt;0.6,$D227*$E227," ")," ")," ")</f>
        <v>5</v>
      </c>
      <c r="S227" s="58" t="str">
        <f t="shared" ref="S227:S229" si="182">IF(ISNUMBER(SEARCH("bench",$B227)),IF($C227&gt;=0.6,IF($C227&lt;0.7,$D227*$E227," ")," ")," ")</f>
        <v xml:space="preserve"> </v>
      </c>
      <c r="T227" s="58" t="str">
        <f t="shared" ref="T227:T229" si="183">IF(ISNUMBER(SEARCH("bench",$B227)),IF($C227&gt;=0.7,IF($C227&lt;0.8,$D227*$E227," ")," ")," ")</f>
        <v xml:space="preserve"> </v>
      </c>
      <c r="U227" s="58" t="str">
        <f t="shared" ref="U227:U229" si="184">IF(ISNUMBER(SEARCH("bench",$B227)),IF($C227&gt;=0.8,IF($C227&lt;0.9,$D227*$E227," ")," ")," ")</f>
        <v xml:space="preserve"> </v>
      </c>
      <c r="V227" s="58" t="str">
        <f t="shared" ref="V227:V229" si="185">IF(ISNUMBER(SEARCH("bench",$B227)),IF($C227&gt;=0.9,$D227*$E227," ")," ")</f>
        <v xml:space="preserve"> </v>
      </c>
      <c r="W227" s="4"/>
      <c r="X227" s="4"/>
      <c r="Y227" s="4"/>
      <c r="Z227" s="4"/>
      <c r="AA227" s="4"/>
      <c r="AB227" s="5"/>
      <c r="AC227" s="7"/>
      <c r="AD227" s="8"/>
      <c r="AE227" s="8"/>
      <c r="AF227" s="8"/>
      <c r="AG227" s="8"/>
      <c r="AH227" s="8"/>
      <c r="AI227" s="8"/>
      <c r="AJ227" s="16"/>
    </row>
    <row r="228" spans="1:36">
      <c r="A228" s="15"/>
      <c r="B228" s="20" t="str">
        <f>+B227</f>
        <v>Middle grip Bench press w. Bands</v>
      </c>
      <c r="C228" s="10">
        <v>0.6</v>
      </c>
      <c r="D228" s="11">
        <v>5</v>
      </c>
      <c r="E228" s="12">
        <v>1</v>
      </c>
      <c r="F228" s="11">
        <f t="shared" si="178"/>
        <v>60</v>
      </c>
      <c r="G228" s="4"/>
      <c r="H228" s="4"/>
      <c r="I228" s="58">
        <f t="shared" si="179"/>
        <v>5</v>
      </c>
      <c r="J228" s="58">
        <f t="shared" si="180"/>
        <v>300</v>
      </c>
      <c r="K228" s="4"/>
      <c r="L228" s="4"/>
      <c r="M228" s="4"/>
      <c r="N228" s="4"/>
      <c r="O228" s="4"/>
      <c r="P228" s="4"/>
      <c r="Q228" s="4"/>
      <c r="R228" s="58" t="str">
        <f t="shared" si="181"/>
        <v xml:space="preserve"> </v>
      </c>
      <c r="S228" s="58">
        <f t="shared" si="182"/>
        <v>5</v>
      </c>
      <c r="T228" s="58" t="str">
        <f t="shared" si="183"/>
        <v xml:space="preserve"> </v>
      </c>
      <c r="U228" s="58" t="str">
        <f t="shared" si="184"/>
        <v xml:space="preserve"> </v>
      </c>
      <c r="V228" s="58" t="str">
        <f t="shared" si="185"/>
        <v xml:space="preserve"> </v>
      </c>
      <c r="W228" s="4"/>
      <c r="X228" s="4"/>
      <c r="Y228" s="4"/>
      <c r="Z228" s="4"/>
      <c r="AA228" s="4"/>
      <c r="AB228" s="5"/>
      <c r="AC228" s="7"/>
      <c r="AD228" s="8"/>
      <c r="AE228" s="8"/>
      <c r="AF228" s="8"/>
      <c r="AG228" s="8"/>
      <c r="AH228" s="8"/>
      <c r="AI228" s="8"/>
      <c r="AJ228" s="16"/>
    </row>
    <row r="229" spans="1:36">
      <c r="A229" s="21"/>
      <c r="B229" s="20" t="str">
        <f t="shared" ref="B229" si="186">+B228</f>
        <v>Middle grip Bench press w. Bands</v>
      </c>
      <c r="C229" s="10">
        <v>0.7</v>
      </c>
      <c r="D229" s="11">
        <v>5</v>
      </c>
      <c r="E229" s="12">
        <v>4</v>
      </c>
      <c r="F229" s="11">
        <f t="shared" si="178"/>
        <v>70</v>
      </c>
      <c r="G229" s="4"/>
      <c r="H229" s="4"/>
      <c r="I229" s="58">
        <f t="shared" si="179"/>
        <v>20</v>
      </c>
      <c r="J229" s="58">
        <f t="shared" si="180"/>
        <v>1400</v>
      </c>
      <c r="K229" s="4"/>
      <c r="L229" s="4"/>
      <c r="M229" s="4"/>
      <c r="N229" s="4"/>
      <c r="O229" s="4"/>
      <c r="P229" s="4"/>
      <c r="Q229" s="4"/>
      <c r="R229" s="58" t="str">
        <f t="shared" si="181"/>
        <v xml:space="preserve"> </v>
      </c>
      <c r="S229" s="58" t="str">
        <f t="shared" si="182"/>
        <v xml:space="preserve"> </v>
      </c>
      <c r="T229" s="58">
        <f t="shared" si="183"/>
        <v>20</v>
      </c>
      <c r="U229" s="58" t="str">
        <f t="shared" si="184"/>
        <v xml:space="preserve"> </v>
      </c>
      <c r="V229" s="58" t="str">
        <f t="shared" si="185"/>
        <v xml:space="preserve"> </v>
      </c>
      <c r="W229" s="4"/>
      <c r="X229" s="4"/>
      <c r="Y229" s="4"/>
      <c r="Z229" s="4"/>
      <c r="AA229" s="4"/>
      <c r="AB229" s="5"/>
      <c r="AC229" s="6"/>
      <c r="AD229" s="6"/>
      <c r="AE229" s="6"/>
      <c r="AF229" s="6"/>
      <c r="AG229" s="8"/>
      <c r="AH229" s="8"/>
      <c r="AI229" s="8"/>
      <c r="AJ229" s="16"/>
    </row>
    <row r="230" spans="1:36">
      <c r="A230" s="31"/>
      <c r="B230" s="8"/>
      <c r="C230" s="8"/>
      <c r="D230" s="8"/>
      <c r="E230" s="8"/>
      <c r="F230" s="366"/>
      <c r="G230" s="4"/>
      <c r="H230" s="4"/>
      <c r="I230" s="4"/>
      <c r="J230" s="4"/>
      <c r="K230" s="4"/>
      <c r="L230" s="4"/>
      <c r="M230" s="4"/>
      <c r="N230" s="4"/>
      <c r="O230" s="4"/>
      <c r="P230" s="4"/>
      <c r="Q230" s="4"/>
      <c r="R230" s="4"/>
      <c r="S230" s="4"/>
      <c r="T230" s="4"/>
      <c r="U230" s="4"/>
      <c r="V230" s="4"/>
      <c r="W230" s="4"/>
      <c r="X230" s="4"/>
      <c r="Y230" s="4"/>
      <c r="Z230" s="4"/>
      <c r="AA230" s="4"/>
      <c r="AB230" s="8"/>
      <c r="AC230" s="8"/>
      <c r="AD230" s="8"/>
      <c r="AE230" s="8"/>
      <c r="AF230" s="8"/>
      <c r="AG230" s="8"/>
      <c r="AH230" s="8"/>
      <c r="AI230" s="8"/>
      <c r="AJ230" s="16"/>
    </row>
    <row r="231" spans="1:36">
      <c r="A231" s="23">
        <v>4</v>
      </c>
      <c r="B231" s="6" t="s">
        <v>58</v>
      </c>
      <c r="C231" s="24"/>
      <c r="D231" s="25">
        <v>8</v>
      </c>
      <c r="E231" s="26">
        <v>4</v>
      </c>
      <c r="F231" s="25"/>
      <c r="G231" s="4"/>
      <c r="H231" s="4"/>
      <c r="I231" s="4"/>
      <c r="J231" s="4"/>
      <c r="K231" s="4"/>
      <c r="L231" s="4"/>
      <c r="M231" s="4"/>
      <c r="N231" s="4"/>
      <c r="O231" s="4"/>
      <c r="P231" s="4"/>
      <c r="Q231" s="4"/>
      <c r="R231" s="4"/>
      <c r="S231" s="4"/>
      <c r="T231" s="4"/>
      <c r="U231" s="4"/>
      <c r="V231" s="4"/>
      <c r="W231" s="4"/>
      <c r="X231" s="4"/>
      <c r="Y231" s="4"/>
      <c r="Z231" s="4"/>
      <c r="AA231" s="4"/>
      <c r="AB231" s="27"/>
      <c r="AC231" s="22"/>
      <c r="AD231" s="22"/>
      <c r="AE231" s="22"/>
      <c r="AF231" s="6"/>
      <c r="AG231" s="27"/>
      <c r="AH231" s="27"/>
      <c r="AI231" s="27"/>
      <c r="AJ231" s="19"/>
    </row>
    <row r="232" spans="1:36" ht="15" thickBot="1">
      <c r="G232" s="4"/>
      <c r="H232" s="4"/>
      <c r="I232" s="4"/>
      <c r="J232" s="4"/>
      <c r="K232" s="4"/>
      <c r="L232" s="4"/>
      <c r="M232" s="4"/>
      <c r="N232" s="4"/>
      <c r="O232" s="4"/>
      <c r="P232" s="4"/>
      <c r="Q232" s="4"/>
      <c r="R232" s="4"/>
      <c r="S232" s="4"/>
      <c r="T232" s="4"/>
      <c r="U232" s="4"/>
      <c r="V232" s="4"/>
      <c r="W232" s="4"/>
      <c r="X232" s="4"/>
      <c r="Y232" s="4"/>
      <c r="Z232" s="4"/>
      <c r="AA232" s="4"/>
    </row>
    <row r="233" spans="1:36" ht="15" thickBot="1">
      <c r="A233" s="409" t="s">
        <v>38</v>
      </c>
      <c r="B233" s="410"/>
      <c r="C233" s="59" t="s">
        <v>0</v>
      </c>
      <c r="D233" s="59" t="s">
        <v>5</v>
      </c>
      <c r="E233" s="59" t="s">
        <v>6</v>
      </c>
      <c r="F233" s="369" t="s">
        <v>7</v>
      </c>
      <c r="G233" s="4"/>
      <c r="H233" s="4"/>
      <c r="I233" s="4"/>
      <c r="J233" s="4"/>
      <c r="K233" s="4"/>
      <c r="L233" s="4"/>
      <c r="M233" s="4"/>
      <c r="N233" s="4"/>
      <c r="O233" s="4"/>
      <c r="P233" s="4"/>
      <c r="Q233" s="4"/>
      <c r="R233" s="4"/>
      <c r="S233" s="4"/>
      <c r="T233" s="4"/>
      <c r="U233" s="4"/>
      <c r="V233" s="4"/>
      <c r="W233" s="4"/>
      <c r="X233" s="4"/>
      <c r="Y233" s="4"/>
      <c r="Z233" s="4"/>
      <c r="AA233" s="4"/>
    </row>
    <row r="234" spans="1:36">
      <c r="G234" s="4"/>
      <c r="H234" s="4"/>
      <c r="I234" s="4"/>
      <c r="J234" s="4"/>
      <c r="K234" s="4"/>
      <c r="L234" s="4"/>
      <c r="M234" s="4"/>
      <c r="N234" s="4"/>
      <c r="O234" s="4"/>
      <c r="P234" s="4"/>
      <c r="Q234" s="4"/>
      <c r="R234" s="4"/>
      <c r="S234" s="4"/>
      <c r="T234" s="4"/>
      <c r="U234" s="4"/>
      <c r="V234" s="4"/>
      <c r="W234" s="4"/>
      <c r="X234" s="4"/>
      <c r="Y234" s="4"/>
      <c r="Z234" s="4"/>
      <c r="AA234" s="4"/>
    </row>
    <row r="235" spans="1:36">
      <c r="A235" s="132">
        <v>1</v>
      </c>
      <c r="B235" s="133" t="s">
        <v>2</v>
      </c>
      <c r="C235" s="134">
        <v>0.5</v>
      </c>
      <c r="D235" s="135">
        <v>5</v>
      </c>
      <c r="E235" s="136">
        <v>1</v>
      </c>
      <c r="F235" s="135">
        <f t="shared" ref="F235:F238" si="187">MROUND(SQ*C235,AR)</f>
        <v>50</v>
      </c>
      <c r="G235" s="137">
        <f>+D235*E235</f>
        <v>5</v>
      </c>
      <c r="H235" s="137">
        <f>+F235*G235</f>
        <v>250</v>
      </c>
      <c r="I235" s="138"/>
      <c r="J235" s="138"/>
      <c r="K235" s="138"/>
      <c r="L235" s="138"/>
      <c r="M235" s="137">
        <f t="shared" ref="M235:M238" si="188">IF(ISNUMBER(SEARCH("squat",$B235)),IF($C235&gt;=0.5,IF($C235&lt;0.6,$D235*$E235," ")," ")," ")</f>
        <v>5</v>
      </c>
      <c r="N235" s="137" t="str">
        <f t="shared" ref="N235:N238" si="189">IF(ISNUMBER(SEARCH("squat",$B235)),IF($C235&gt;=0.6,IF($C235&lt;0.7,$D235*$E235," ")," ")," ")</f>
        <v xml:space="preserve"> </v>
      </c>
      <c r="O235" s="137" t="str">
        <f t="shared" ref="O235:O238" si="190">IF(ISNUMBER(SEARCH("squat",$B235)),IF($C235&gt;=0.7,IF($C235&lt;0.8,$D235*$E235," ")," ")," ")</f>
        <v xml:space="preserve"> </v>
      </c>
      <c r="P235" s="137" t="str">
        <f t="shared" ref="P235:P237" si="191">IF(ISNUMBER(SEARCH("squat",$B235)),IF($C235&gt;=0.8,IF($C235&lt;0.9,$D235*$E235," ")," ")," ")</f>
        <v xml:space="preserve"> </v>
      </c>
      <c r="Q235" s="137" t="str">
        <f t="shared" ref="Q235:Q238" si="192">IF(ISNUMBER(SEARCH("squat",$B235)),IF($C235&gt;=0.9,$D235*$E235," ")," ")</f>
        <v xml:space="preserve"> </v>
      </c>
      <c r="R235" s="138"/>
      <c r="S235" s="138"/>
      <c r="T235" s="138"/>
      <c r="U235" s="138"/>
      <c r="V235" s="138"/>
      <c r="W235" s="138"/>
      <c r="X235" s="138"/>
      <c r="Y235" s="138"/>
      <c r="Z235" s="138"/>
      <c r="AA235" s="138"/>
      <c r="AB235" s="139"/>
      <c r="AC235" s="131"/>
      <c r="AD235" s="140"/>
      <c r="AE235" s="140"/>
      <c r="AF235" s="140"/>
      <c r="AG235" s="140"/>
      <c r="AH235" s="140"/>
      <c r="AI235" s="140"/>
      <c r="AJ235" s="141"/>
    </row>
    <row r="236" spans="1:36">
      <c r="A236" s="132"/>
      <c r="B236" s="115" t="str">
        <f>+B235</f>
        <v>Squat</v>
      </c>
      <c r="C236" s="35">
        <v>0.6</v>
      </c>
      <c r="D236" s="36">
        <v>4</v>
      </c>
      <c r="E236" s="37">
        <v>1</v>
      </c>
      <c r="F236" s="36">
        <f t="shared" si="187"/>
        <v>60</v>
      </c>
      <c r="G236" s="114">
        <f t="shared" ref="G236:G237" si="193">+D236*E236</f>
        <v>4</v>
      </c>
      <c r="H236" s="114">
        <f t="shared" ref="H236:H238" si="194">+F236*G236</f>
        <v>240</v>
      </c>
      <c r="I236" s="4"/>
      <c r="J236" s="4"/>
      <c r="K236" s="4"/>
      <c r="L236" s="4"/>
      <c r="M236" s="137" t="str">
        <f t="shared" si="188"/>
        <v xml:space="preserve"> </v>
      </c>
      <c r="N236" s="137">
        <f t="shared" si="189"/>
        <v>4</v>
      </c>
      <c r="O236" s="137" t="str">
        <f t="shared" si="190"/>
        <v xml:space="preserve"> </v>
      </c>
      <c r="P236" s="137" t="str">
        <f t="shared" si="191"/>
        <v xml:space="preserve"> </v>
      </c>
      <c r="Q236" s="137" t="str">
        <f t="shared" si="192"/>
        <v xml:space="preserve"> </v>
      </c>
      <c r="R236" s="4"/>
      <c r="S236" s="4"/>
      <c r="T236" s="4"/>
      <c r="U236" s="4"/>
      <c r="V236" s="4"/>
      <c r="W236" s="4"/>
      <c r="X236" s="4"/>
      <c r="Y236" s="4"/>
      <c r="Z236" s="4"/>
      <c r="AA236" s="4"/>
      <c r="AB236" s="5"/>
      <c r="AC236" s="142"/>
      <c r="AD236" s="8"/>
      <c r="AE236" s="8"/>
      <c r="AF236" s="8"/>
      <c r="AG236" s="8"/>
      <c r="AH236" s="8"/>
      <c r="AI236" s="8"/>
      <c r="AJ236" s="16"/>
    </row>
    <row r="237" spans="1:36">
      <c r="A237" s="132"/>
      <c r="B237" s="115" t="str">
        <f>+B236</f>
        <v>Squat</v>
      </c>
      <c r="C237" s="35">
        <v>0.7</v>
      </c>
      <c r="D237" s="36">
        <v>3</v>
      </c>
      <c r="E237" s="37">
        <v>1</v>
      </c>
      <c r="F237" s="36">
        <f t="shared" si="187"/>
        <v>70</v>
      </c>
      <c r="G237" s="114">
        <f t="shared" si="193"/>
        <v>3</v>
      </c>
      <c r="H237" s="114">
        <f t="shared" si="194"/>
        <v>210</v>
      </c>
      <c r="I237" s="4"/>
      <c r="J237" s="4"/>
      <c r="K237" s="4"/>
      <c r="L237" s="4"/>
      <c r="M237" s="114" t="str">
        <f t="shared" si="188"/>
        <v xml:space="preserve"> </v>
      </c>
      <c r="N237" s="114" t="str">
        <f t="shared" si="189"/>
        <v xml:space="preserve"> </v>
      </c>
      <c r="O237" s="114">
        <f t="shared" si="190"/>
        <v>3</v>
      </c>
      <c r="P237" s="114" t="str">
        <f t="shared" si="191"/>
        <v xml:space="preserve"> </v>
      </c>
      <c r="Q237" s="114" t="str">
        <f t="shared" si="192"/>
        <v xml:space="preserve"> </v>
      </c>
      <c r="R237" s="4"/>
      <c r="S237" s="4"/>
      <c r="T237" s="4"/>
      <c r="U237" s="4"/>
      <c r="V237" s="4"/>
      <c r="W237" s="4"/>
      <c r="X237" s="4"/>
      <c r="Y237" s="4"/>
      <c r="Z237" s="4"/>
      <c r="AA237" s="4"/>
      <c r="AB237" s="5"/>
      <c r="AC237" s="142"/>
      <c r="AD237" s="8"/>
      <c r="AF237" s="8"/>
      <c r="AG237" s="8"/>
      <c r="AH237" s="8"/>
      <c r="AI237" s="8"/>
      <c r="AJ237" s="16"/>
    </row>
    <row r="238" spans="1:36">
      <c r="A238" s="38"/>
      <c r="B238" s="115" t="str">
        <f>+B236</f>
        <v>Squat</v>
      </c>
      <c r="C238" s="35">
        <v>0.8</v>
      </c>
      <c r="D238" s="36">
        <v>3</v>
      </c>
      <c r="E238" s="37">
        <v>6</v>
      </c>
      <c r="F238" s="36">
        <f t="shared" si="187"/>
        <v>80</v>
      </c>
      <c r="G238" s="114">
        <f>+D238*E238</f>
        <v>18</v>
      </c>
      <c r="H238" s="114">
        <f t="shared" si="194"/>
        <v>1440</v>
      </c>
      <c r="I238" s="4"/>
      <c r="J238" s="4"/>
      <c r="K238" s="4"/>
      <c r="L238" s="4"/>
      <c r="M238" s="114" t="str">
        <f t="shared" si="188"/>
        <v xml:space="preserve"> </v>
      </c>
      <c r="N238" s="114" t="str">
        <f t="shared" si="189"/>
        <v xml:space="preserve"> </v>
      </c>
      <c r="O238" s="114" t="str">
        <f t="shared" si="190"/>
        <v xml:space="preserve"> </v>
      </c>
      <c r="P238" s="114">
        <f>IF(ISNUMBER(SEARCH("squat",$B238)),IF($C238&gt;=0.8,IF($C238&lt;0.9,$D238*$E238," ")," ")," ")</f>
        <v>18</v>
      </c>
      <c r="Q238" s="114" t="str">
        <f t="shared" si="192"/>
        <v xml:space="preserve"> </v>
      </c>
      <c r="R238" s="4"/>
      <c r="S238" s="4"/>
      <c r="T238" s="4"/>
      <c r="U238" s="4"/>
      <c r="V238" s="4"/>
      <c r="W238" s="4"/>
      <c r="X238" s="4"/>
      <c r="Y238" s="4"/>
      <c r="Z238" s="4"/>
      <c r="AA238" s="4"/>
      <c r="AB238" s="5"/>
      <c r="AC238" s="13"/>
      <c r="AD238" s="13"/>
      <c r="AE238" s="13"/>
      <c r="AF238" s="13"/>
      <c r="AG238" s="13"/>
      <c r="AH238" s="13"/>
      <c r="AI238" s="8"/>
      <c r="AJ238" s="16"/>
    </row>
    <row r="239" spans="1:36">
      <c r="A239" s="31"/>
      <c r="B239" s="8"/>
      <c r="C239" s="8"/>
      <c r="D239" s="8"/>
      <c r="E239" s="8"/>
      <c r="F239" s="366"/>
      <c r="G239" s="4"/>
      <c r="H239" s="4"/>
      <c r="I239" s="4"/>
      <c r="J239" s="4"/>
      <c r="K239" s="4"/>
      <c r="L239" s="4"/>
      <c r="M239" s="4"/>
      <c r="N239" s="4"/>
      <c r="O239" s="4"/>
      <c r="P239" s="4"/>
      <c r="Q239" s="4"/>
      <c r="R239" s="4"/>
      <c r="S239" s="4"/>
      <c r="T239" s="4"/>
      <c r="U239" s="4"/>
      <c r="V239" s="4"/>
      <c r="W239" s="4"/>
      <c r="X239" s="4"/>
      <c r="Y239" s="4"/>
      <c r="Z239" s="4"/>
      <c r="AA239" s="4"/>
      <c r="AB239" s="5"/>
      <c r="AC239" s="8"/>
      <c r="AD239" s="8"/>
      <c r="AE239" s="8"/>
      <c r="AF239" s="8"/>
      <c r="AG239" s="8"/>
      <c r="AH239" s="8"/>
      <c r="AI239" s="8"/>
      <c r="AJ239" s="16"/>
    </row>
    <row r="240" spans="1:36">
      <c r="A240" s="15">
        <v>2</v>
      </c>
      <c r="B240" s="116" t="s">
        <v>79</v>
      </c>
      <c r="C240" s="143">
        <v>0.5</v>
      </c>
      <c r="D240" s="144">
        <v>6</v>
      </c>
      <c r="E240" s="145">
        <v>1</v>
      </c>
      <c r="F240" s="144">
        <f t="shared" ref="F240:F248" si="195">MROUND(BP*C240,AR)</f>
        <v>50</v>
      </c>
      <c r="G240" s="4"/>
      <c r="H240" s="4"/>
      <c r="I240" s="58">
        <f t="shared" ref="I240:I243" si="196">+D240*E240</f>
        <v>6</v>
      </c>
      <c r="J240" s="58">
        <f t="shared" ref="J240:J243" si="197">+I240*F240</f>
        <v>300</v>
      </c>
      <c r="K240" s="4"/>
      <c r="L240" s="4"/>
      <c r="M240" s="4"/>
      <c r="N240" s="4"/>
      <c r="O240" s="4"/>
      <c r="P240" s="4"/>
      <c r="Q240" s="4"/>
      <c r="R240" s="146">
        <f t="shared" ref="R240:R248" si="198">IF(ISNUMBER(SEARCH("bench",$B240)),IF($C240&gt;=0.5,IF($C240&lt;0.6,$D240*$E240," ")," ")," ")</f>
        <v>6</v>
      </c>
      <c r="S240" s="146" t="str">
        <f t="shared" ref="S240:S248" si="199">IF(ISNUMBER(SEARCH("bench",$B240)),IF($C240&gt;=0.6,IF($C240&lt;0.7,$D240*$E240," ")," ")," ")</f>
        <v xml:space="preserve"> </v>
      </c>
      <c r="T240" s="146" t="str">
        <f t="shared" ref="T240" si="200">IF(ISNUMBER(SEARCH("bench",$B240)),IF($C240&gt;=0.7,IF($C240&lt;0.8,$D240*$E240," ")," ")," ")</f>
        <v xml:space="preserve"> </v>
      </c>
      <c r="U240" s="146" t="str">
        <f t="shared" ref="U240:U248" si="201">IF(ISNUMBER(SEARCH("bench",$B240)),IF($C240&gt;=0.8,IF($C240&lt;0.9,$D240*$E240," ")," ")," ")</f>
        <v xml:space="preserve"> </v>
      </c>
      <c r="V240" s="146" t="str">
        <f t="shared" ref="V240:V248" si="202">IF(ISNUMBER(SEARCH("bench",$B240)),IF($C240&gt;=0.9,$D240*$E240," ")," ")</f>
        <v xml:space="preserve"> </v>
      </c>
      <c r="W240" s="4"/>
      <c r="X240" s="4"/>
      <c r="Y240" s="4"/>
      <c r="Z240" s="4"/>
      <c r="AA240" s="4"/>
      <c r="AB240" s="5"/>
      <c r="AC240" s="142"/>
      <c r="AD240" s="8"/>
      <c r="AE240" s="8"/>
      <c r="AF240" s="8"/>
      <c r="AG240" s="8"/>
      <c r="AH240" s="8"/>
      <c r="AI240" s="8"/>
      <c r="AJ240" s="16"/>
    </row>
    <row r="241" spans="1:36">
      <c r="A241" s="147"/>
      <c r="B241" s="122" t="str">
        <f>+B240</f>
        <v xml:space="preserve">BenchPress </v>
      </c>
      <c r="C241" s="10">
        <v>0.6</v>
      </c>
      <c r="D241" s="11">
        <v>5</v>
      </c>
      <c r="E241" s="12">
        <v>1</v>
      </c>
      <c r="F241" s="11">
        <f t="shared" si="195"/>
        <v>60</v>
      </c>
      <c r="G241" s="4"/>
      <c r="H241" s="4"/>
      <c r="I241" s="58">
        <f t="shared" si="196"/>
        <v>5</v>
      </c>
      <c r="J241" s="58">
        <f t="shared" si="197"/>
        <v>300</v>
      </c>
      <c r="K241" s="4"/>
      <c r="L241" s="4"/>
      <c r="M241" s="4"/>
      <c r="N241" s="4"/>
      <c r="O241" s="4"/>
      <c r="P241" s="4"/>
      <c r="Q241" s="4"/>
      <c r="R241" s="111" t="str">
        <f t="shared" si="198"/>
        <v xml:space="preserve"> </v>
      </c>
      <c r="S241" s="111">
        <f t="shared" si="199"/>
        <v>5</v>
      </c>
      <c r="T241" s="111" t="str">
        <f t="shared" ref="T241:T248" si="203">IF(ISNUMBER(SEARCH("bench",$B241)),IF($C241&gt;=0.7,IF($C241&lt;0.8,$D241*$E241," ")," ")," ")</f>
        <v xml:space="preserve"> </v>
      </c>
      <c r="U241" s="111" t="str">
        <f t="shared" si="201"/>
        <v xml:space="preserve"> </v>
      </c>
      <c r="V241" s="111" t="str">
        <f t="shared" si="202"/>
        <v xml:space="preserve"> </v>
      </c>
      <c r="W241" s="4"/>
      <c r="X241" s="4"/>
      <c r="Y241" s="4"/>
      <c r="Z241" s="4"/>
      <c r="AA241" s="4"/>
      <c r="AB241" s="8"/>
      <c r="AC241" s="142"/>
      <c r="AD241" s="8"/>
      <c r="AE241" s="8"/>
      <c r="AF241" s="8"/>
      <c r="AG241" s="8"/>
      <c r="AH241" s="8"/>
      <c r="AI241" s="8"/>
      <c r="AJ241" s="16"/>
    </row>
    <row r="242" spans="1:36">
      <c r="A242" s="147"/>
      <c r="B242" s="122" t="str">
        <f t="shared" ref="B242:B248" si="204">+B241</f>
        <v xml:space="preserve">BenchPress </v>
      </c>
      <c r="C242" s="10">
        <v>0.7</v>
      </c>
      <c r="D242" s="11">
        <v>4</v>
      </c>
      <c r="E242" s="12">
        <v>1</v>
      </c>
      <c r="F242" s="11">
        <f t="shared" si="195"/>
        <v>70</v>
      </c>
      <c r="G242" s="4"/>
      <c r="H242" s="4"/>
      <c r="I242" s="58">
        <f t="shared" ref="I242" si="205">+D242*E242</f>
        <v>4</v>
      </c>
      <c r="J242" s="58">
        <f t="shared" ref="J242" si="206">+I242*F242</f>
        <v>280</v>
      </c>
      <c r="K242" s="4"/>
      <c r="L242" s="4"/>
      <c r="M242" s="4"/>
      <c r="N242" s="4"/>
      <c r="O242" s="4"/>
      <c r="P242" s="4"/>
      <c r="Q242" s="4"/>
      <c r="R242" s="111" t="str">
        <f t="shared" si="198"/>
        <v xml:space="preserve"> </v>
      </c>
      <c r="S242" s="111" t="str">
        <f t="shared" si="199"/>
        <v xml:space="preserve"> </v>
      </c>
      <c r="T242" s="111">
        <f t="shared" si="203"/>
        <v>4</v>
      </c>
      <c r="U242" s="111" t="str">
        <f t="shared" si="201"/>
        <v xml:space="preserve"> </v>
      </c>
      <c r="V242" s="111" t="str">
        <f t="shared" si="202"/>
        <v xml:space="preserve"> </v>
      </c>
      <c r="W242" s="4"/>
      <c r="X242" s="4"/>
      <c r="Y242" s="4"/>
      <c r="Z242" s="4"/>
      <c r="AA242" s="4"/>
      <c r="AB242" s="8"/>
      <c r="AC242" s="142"/>
      <c r="AD242" s="8"/>
      <c r="AE242" s="8"/>
      <c r="AF242" s="8"/>
      <c r="AG242" s="8"/>
      <c r="AH242" s="8"/>
      <c r="AI242" s="8"/>
      <c r="AJ242" s="16"/>
    </row>
    <row r="243" spans="1:36">
      <c r="A243" s="147"/>
      <c r="B243" s="122" t="str">
        <f t="shared" si="204"/>
        <v xml:space="preserve">BenchPress </v>
      </c>
      <c r="C243" s="10">
        <v>0.8</v>
      </c>
      <c r="D243" s="11">
        <v>3</v>
      </c>
      <c r="E243" s="12">
        <v>2</v>
      </c>
      <c r="F243" s="11">
        <f t="shared" si="195"/>
        <v>80</v>
      </c>
      <c r="G243" s="4"/>
      <c r="H243" s="4"/>
      <c r="I243" s="58">
        <f t="shared" si="196"/>
        <v>6</v>
      </c>
      <c r="J243" s="58">
        <f t="shared" si="197"/>
        <v>480</v>
      </c>
      <c r="K243" s="4"/>
      <c r="L243" s="4"/>
      <c r="M243" s="4"/>
      <c r="N243" s="4"/>
      <c r="O243" s="4"/>
      <c r="P243" s="4"/>
      <c r="Q243" s="4"/>
      <c r="R243" s="111" t="str">
        <f t="shared" si="198"/>
        <v xml:space="preserve"> </v>
      </c>
      <c r="S243" s="111" t="str">
        <f t="shared" si="199"/>
        <v xml:space="preserve"> </v>
      </c>
      <c r="T243" s="111" t="str">
        <f t="shared" si="203"/>
        <v xml:space="preserve"> </v>
      </c>
      <c r="U243" s="111">
        <f t="shared" si="201"/>
        <v>6</v>
      </c>
      <c r="V243" s="111" t="str">
        <f t="shared" si="202"/>
        <v xml:space="preserve"> </v>
      </c>
      <c r="W243" s="4"/>
      <c r="X243" s="4"/>
      <c r="Y243" s="4"/>
      <c r="Z243" s="4"/>
      <c r="AA243" s="4"/>
      <c r="AB243" s="8"/>
      <c r="AC243" s="142"/>
      <c r="AD243" s="142"/>
      <c r="AE243" s="8"/>
      <c r="AF243" s="8"/>
      <c r="AG243" s="8"/>
      <c r="AH243" s="8"/>
      <c r="AI243" s="8"/>
      <c r="AJ243" s="16"/>
    </row>
    <row r="244" spans="1:36">
      <c r="A244" s="147"/>
      <c r="B244" s="122" t="str">
        <f t="shared" si="204"/>
        <v xml:space="preserve">BenchPress </v>
      </c>
      <c r="C244" s="10">
        <v>0.85</v>
      </c>
      <c r="D244" s="11">
        <v>2</v>
      </c>
      <c r="E244" s="12">
        <v>2</v>
      </c>
      <c r="F244" s="11">
        <f t="shared" si="195"/>
        <v>85</v>
      </c>
      <c r="G244" s="4"/>
      <c r="H244" s="4"/>
      <c r="I244" s="58">
        <f t="shared" ref="I244:I246" si="207">+D244*E244</f>
        <v>4</v>
      </c>
      <c r="J244" s="58">
        <f t="shared" ref="J244:J246" si="208">+I244*F244</f>
        <v>340</v>
      </c>
      <c r="K244" s="4"/>
      <c r="L244" s="4"/>
      <c r="M244" s="4"/>
      <c r="N244" s="4"/>
      <c r="O244" s="4"/>
      <c r="P244" s="4"/>
      <c r="Q244" s="4"/>
      <c r="R244" s="111" t="str">
        <f t="shared" si="198"/>
        <v xml:space="preserve"> </v>
      </c>
      <c r="S244" s="111" t="str">
        <f t="shared" si="199"/>
        <v xml:space="preserve"> </v>
      </c>
      <c r="T244" s="111" t="str">
        <f t="shared" si="203"/>
        <v xml:space="preserve"> </v>
      </c>
      <c r="U244" s="111">
        <f t="shared" si="201"/>
        <v>4</v>
      </c>
      <c r="V244" s="111" t="str">
        <f t="shared" si="202"/>
        <v xml:space="preserve"> </v>
      </c>
      <c r="W244" s="4"/>
      <c r="X244" s="4"/>
      <c r="Y244" s="4"/>
      <c r="Z244" s="4"/>
      <c r="AA244" s="4"/>
      <c r="AB244" s="8"/>
      <c r="AC244" s="142"/>
      <c r="AD244" s="142"/>
      <c r="AE244" s="8"/>
      <c r="AF244" s="8"/>
      <c r="AG244" s="8"/>
      <c r="AH244" s="8"/>
      <c r="AI244" s="8"/>
      <c r="AJ244" s="16"/>
    </row>
    <row r="245" spans="1:36">
      <c r="A245" s="147"/>
      <c r="B245" s="122" t="str">
        <f t="shared" si="204"/>
        <v xml:space="preserve">BenchPress </v>
      </c>
      <c r="C245" s="10">
        <v>0.8</v>
      </c>
      <c r="D245" s="11">
        <v>3</v>
      </c>
      <c r="E245" s="12">
        <v>2</v>
      </c>
      <c r="F245" s="11">
        <f t="shared" si="195"/>
        <v>80</v>
      </c>
      <c r="G245" s="4"/>
      <c r="H245" s="4"/>
      <c r="I245" s="58">
        <f t="shared" si="207"/>
        <v>6</v>
      </c>
      <c r="J245" s="58">
        <f t="shared" si="208"/>
        <v>480</v>
      </c>
      <c r="K245" s="4"/>
      <c r="L245" s="4"/>
      <c r="M245" s="4"/>
      <c r="N245" s="4"/>
      <c r="O245" s="4"/>
      <c r="P245" s="4"/>
      <c r="Q245" s="4"/>
      <c r="R245" s="111" t="str">
        <f t="shared" si="198"/>
        <v xml:space="preserve"> </v>
      </c>
      <c r="S245" s="111" t="str">
        <f t="shared" si="199"/>
        <v xml:space="preserve"> </v>
      </c>
      <c r="T245" s="111" t="str">
        <f t="shared" si="203"/>
        <v xml:space="preserve"> </v>
      </c>
      <c r="U245" s="111">
        <f t="shared" si="201"/>
        <v>6</v>
      </c>
      <c r="V245" s="111" t="str">
        <f t="shared" si="202"/>
        <v xml:space="preserve"> </v>
      </c>
      <c r="W245" s="4"/>
      <c r="X245" s="4"/>
      <c r="Y245" s="4"/>
      <c r="Z245" s="4"/>
      <c r="AA245" s="4"/>
      <c r="AB245" s="8"/>
      <c r="AC245" s="142"/>
      <c r="AD245" s="192"/>
      <c r="AE245" s="8"/>
      <c r="AF245" s="8"/>
      <c r="AG245" s="8"/>
      <c r="AH245" s="8"/>
      <c r="AI245" s="8"/>
      <c r="AJ245" s="16"/>
    </row>
    <row r="246" spans="1:36">
      <c r="A246" s="147"/>
      <c r="B246" s="122" t="str">
        <f t="shared" si="204"/>
        <v xml:space="preserve">BenchPress </v>
      </c>
      <c r="C246" s="10">
        <v>0.7</v>
      </c>
      <c r="D246" s="11">
        <v>4</v>
      </c>
      <c r="E246" s="12">
        <v>1</v>
      </c>
      <c r="F246" s="11">
        <f t="shared" si="195"/>
        <v>70</v>
      </c>
      <c r="G246" s="4"/>
      <c r="H246" s="4"/>
      <c r="I246" s="58">
        <f t="shared" si="207"/>
        <v>4</v>
      </c>
      <c r="J246" s="58">
        <f t="shared" si="208"/>
        <v>280</v>
      </c>
      <c r="K246" s="4"/>
      <c r="L246" s="4"/>
      <c r="M246" s="4"/>
      <c r="N246" s="4"/>
      <c r="O246" s="4"/>
      <c r="P246" s="4"/>
      <c r="Q246" s="4"/>
      <c r="R246" s="111" t="str">
        <f t="shared" si="198"/>
        <v xml:space="preserve"> </v>
      </c>
      <c r="S246" s="111" t="str">
        <f t="shared" si="199"/>
        <v xml:space="preserve"> </v>
      </c>
      <c r="T246" s="111">
        <f t="shared" si="203"/>
        <v>4</v>
      </c>
      <c r="U246" s="111" t="str">
        <f t="shared" si="201"/>
        <v xml:space="preserve"> </v>
      </c>
      <c r="V246" s="111" t="str">
        <f t="shared" si="202"/>
        <v xml:space="preserve"> </v>
      </c>
      <c r="W246" s="4"/>
      <c r="X246" s="4"/>
      <c r="Y246" s="4"/>
      <c r="Z246" s="4"/>
      <c r="AA246" s="4"/>
      <c r="AB246" s="8"/>
      <c r="AC246" s="13"/>
      <c r="AD246" s="8"/>
      <c r="AE246" s="8"/>
      <c r="AF246" s="8"/>
      <c r="AG246" s="8"/>
      <c r="AH246" s="8"/>
      <c r="AI246" s="8"/>
      <c r="AJ246" s="16"/>
    </row>
    <row r="247" spans="1:36">
      <c r="A247" s="147"/>
      <c r="B247" s="122" t="str">
        <f t="shared" si="204"/>
        <v xml:space="preserve">BenchPress </v>
      </c>
      <c r="C247" s="10">
        <v>0.6</v>
      </c>
      <c r="D247" s="11">
        <v>6</v>
      </c>
      <c r="E247" s="12">
        <v>1</v>
      </c>
      <c r="F247" s="11">
        <f t="shared" si="195"/>
        <v>60</v>
      </c>
      <c r="G247" s="4"/>
      <c r="H247" s="4"/>
      <c r="I247" s="58">
        <f t="shared" ref="I247:I248" si="209">+D247*E247</f>
        <v>6</v>
      </c>
      <c r="J247" s="58">
        <f t="shared" ref="J247:J248" si="210">+I247*F247</f>
        <v>360</v>
      </c>
      <c r="K247" s="4"/>
      <c r="L247" s="4"/>
      <c r="M247" s="4"/>
      <c r="N247" s="4"/>
      <c r="O247" s="4"/>
      <c r="P247" s="4"/>
      <c r="Q247" s="4"/>
      <c r="R247" s="111" t="str">
        <f t="shared" si="198"/>
        <v xml:space="preserve"> </v>
      </c>
      <c r="S247" s="111">
        <f t="shared" si="199"/>
        <v>6</v>
      </c>
      <c r="T247" s="111" t="str">
        <f t="shared" si="203"/>
        <v xml:space="preserve"> </v>
      </c>
      <c r="U247" s="111" t="str">
        <f t="shared" si="201"/>
        <v xml:space="preserve"> </v>
      </c>
      <c r="V247" s="111" t="str">
        <f t="shared" si="202"/>
        <v xml:space="preserve"> </v>
      </c>
      <c r="W247" s="4"/>
      <c r="X247" s="4"/>
      <c r="Y247" s="4"/>
      <c r="Z247" s="4"/>
      <c r="AA247" s="4"/>
      <c r="AB247" s="8"/>
      <c r="AC247" s="142"/>
      <c r="AD247" s="8"/>
      <c r="AE247" s="8"/>
      <c r="AF247" s="8"/>
      <c r="AG247" s="8"/>
      <c r="AH247" s="8"/>
      <c r="AI247" s="8"/>
      <c r="AJ247" s="16"/>
    </row>
    <row r="248" spans="1:36">
      <c r="A248" s="147"/>
      <c r="B248" s="122" t="str">
        <f t="shared" si="204"/>
        <v xml:space="preserve">BenchPress </v>
      </c>
      <c r="C248" s="10">
        <v>0.5</v>
      </c>
      <c r="D248" s="11">
        <v>8</v>
      </c>
      <c r="E248" s="12">
        <v>1</v>
      </c>
      <c r="F248" s="11">
        <f t="shared" si="195"/>
        <v>50</v>
      </c>
      <c r="G248" s="4"/>
      <c r="H248" s="4"/>
      <c r="I248" s="58">
        <f t="shared" si="209"/>
        <v>8</v>
      </c>
      <c r="J248" s="58">
        <f t="shared" si="210"/>
        <v>400</v>
      </c>
      <c r="K248" s="4"/>
      <c r="L248" s="4"/>
      <c r="M248" s="4"/>
      <c r="N248" s="4"/>
      <c r="O248" s="4"/>
      <c r="P248" s="4"/>
      <c r="Q248" s="4"/>
      <c r="R248" s="111">
        <f t="shared" si="198"/>
        <v>8</v>
      </c>
      <c r="S248" s="111" t="str">
        <f t="shared" si="199"/>
        <v xml:space="preserve"> </v>
      </c>
      <c r="T248" s="111" t="str">
        <f t="shared" si="203"/>
        <v xml:space="preserve"> </v>
      </c>
      <c r="U248" s="111" t="str">
        <f t="shared" si="201"/>
        <v xml:space="preserve"> </v>
      </c>
      <c r="V248" s="111" t="str">
        <f t="shared" si="202"/>
        <v xml:space="preserve"> </v>
      </c>
      <c r="W248" s="4"/>
      <c r="X248" s="4"/>
      <c r="Y248" s="4"/>
      <c r="Z248" s="4"/>
      <c r="AA248" s="4"/>
      <c r="AB248" s="8"/>
      <c r="AC248" s="13"/>
      <c r="AD248" s="8"/>
      <c r="AE248" s="8"/>
      <c r="AF248" s="8"/>
      <c r="AG248" s="8"/>
      <c r="AH248" s="8"/>
      <c r="AI248" s="8"/>
      <c r="AJ248" s="16"/>
    </row>
    <row r="249" spans="1:36">
      <c r="AJ249" s="16"/>
    </row>
    <row r="250" spans="1:36">
      <c r="A250" s="48">
        <v>3</v>
      </c>
      <c r="B250" s="13" t="s">
        <v>3</v>
      </c>
      <c r="C250" s="49"/>
      <c r="D250" s="50">
        <v>10</v>
      </c>
      <c r="E250" s="51">
        <v>5</v>
      </c>
      <c r="F250" s="50"/>
      <c r="G250" s="4"/>
      <c r="H250" s="4"/>
      <c r="I250" s="4"/>
      <c r="J250" s="4"/>
      <c r="K250" s="4"/>
      <c r="L250" s="4"/>
      <c r="M250" s="4"/>
      <c r="N250" s="4"/>
      <c r="O250" s="4"/>
      <c r="P250" s="4"/>
      <c r="Q250" s="4"/>
      <c r="R250" s="4"/>
      <c r="S250" s="4"/>
      <c r="T250" s="4"/>
      <c r="U250" s="4"/>
      <c r="V250" s="4"/>
      <c r="W250" s="4"/>
      <c r="X250" s="4"/>
      <c r="Y250" s="4"/>
      <c r="Z250" s="4"/>
      <c r="AA250" s="4"/>
      <c r="AB250" s="8"/>
      <c r="AC250" s="13"/>
      <c r="AD250" s="13"/>
      <c r="AE250" s="13"/>
      <c r="AF250" s="13"/>
      <c r="AG250" s="13"/>
      <c r="AH250" s="8"/>
      <c r="AI250" s="8"/>
      <c r="AJ250" s="16"/>
    </row>
    <row r="251" spans="1:36">
      <c r="A251" s="48">
        <v>4</v>
      </c>
      <c r="B251" s="13" t="s">
        <v>9</v>
      </c>
      <c r="C251" s="49"/>
      <c r="D251" s="50">
        <v>8</v>
      </c>
      <c r="E251" s="51">
        <v>5</v>
      </c>
      <c r="F251" s="50"/>
      <c r="G251" s="4"/>
      <c r="H251" s="4"/>
      <c r="I251" s="4"/>
      <c r="J251" s="4"/>
      <c r="K251" s="4"/>
      <c r="L251" s="4"/>
      <c r="M251" s="4"/>
      <c r="N251" s="4"/>
      <c r="O251" s="4"/>
      <c r="P251" s="4"/>
      <c r="Q251" s="4"/>
      <c r="R251" s="4"/>
      <c r="S251" s="4"/>
      <c r="T251" s="4"/>
      <c r="U251" s="4"/>
      <c r="V251" s="4"/>
      <c r="W251" s="4"/>
      <c r="X251" s="4"/>
      <c r="Y251" s="4"/>
      <c r="Z251" s="4"/>
      <c r="AA251" s="4"/>
      <c r="AB251" s="8"/>
      <c r="AC251" s="13"/>
      <c r="AD251" s="13"/>
      <c r="AE251" s="13"/>
      <c r="AF251" s="13"/>
      <c r="AG251" s="13"/>
      <c r="AH251" s="8"/>
      <c r="AI251" s="8"/>
      <c r="AJ251" s="16"/>
    </row>
    <row r="252" spans="1:36">
      <c r="A252" s="48">
        <v>5</v>
      </c>
      <c r="B252" s="13" t="s">
        <v>27</v>
      </c>
      <c r="C252" s="49"/>
      <c r="D252" s="50">
        <v>5</v>
      </c>
      <c r="E252" s="51">
        <v>5</v>
      </c>
      <c r="F252" s="50"/>
      <c r="G252" s="4"/>
      <c r="H252" s="4"/>
      <c r="I252" s="4"/>
      <c r="J252" s="4"/>
      <c r="K252" s="4"/>
      <c r="L252" s="4"/>
      <c r="M252" s="4"/>
      <c r="N252" s="4"/>
      <c r="O252" s="4"/>
      <c r="P252" s="4"/>
      <c r="Q252" s="4"/>
      <c r="R252" s="4"/>
      <c r="S252" s="4"/>
      <c r="T252" s="4"/>
      <c r="U252" s="4"/>
      <c r="V252" s="4"/>
      <c r="W252" s="4"/>
      <c r="X252" s="4"/>
      <c r="Y252" s="4"/>
      <c r="Z252" s="4"/>
      <c r="AA252" s="4"/>
      <c r="AB252" s="8"/>
      <c r="AC252" s="13"/>
      <c r="AD252" s="13"/>
      <c r="AE252" s="13"/>
      <c r="AF252" s="13"/>
      <c r="AG252" s="13"/>
      <c r="AH252" s="8"/>
      <c r="AI252" s="8"/>
      <c r="AJ252" s="16"/>
    </row>
    <row r="253" spans="1:36">
      <c r="A253" s="48">
        <v>6</v>
      </c>
      <c r="B253" s="13" t="s">
        <v>4</v>
      </c>
      <c r="C253" s="49"/>
      <c r="D253" s="50">
        <v>10</v>
      </c>
      <c r="E253" s="51">
        <v>3</v>
      </c>
      <c r="F253" s="50"/>
      <c r="G253" s="90"/>
      <c r="H253" s="90"/>
      <c r="I253" s="90"/>
      <c r="J253" s="90"/>
      <c r="K253" s="90"/>
      <c r="L253" s="90"/>
      <c r="M253" s="90"/>
      <c r="N253" s="90"/>
      <c r="O253" s="90"/>
      <c r="P253" s="90"/>
      <c r="Q253" s="90"/>
      <c r="R253" s="90"/>
      <c r="S253" s="90"/>
      <c r="T253" s="90"/>
      <c r="U253" s="90"/>
      <c r="V253" s="90"/>
      <c r="W253" s="90"/>
      <c r="X253" s="90"/>
      <c r="Y253" s="90"/>
      <c r="Z253" s="90"/>
      <c r="AA253" s="90"/>
      <c r="AB253" s="27"/>
      <c r="AC253" s="13"/>
      <c r="AD253" s="13"/>
      <c r="AE253" s="13"/>
      <c r="AF253" s="27"/>
      <c r="AG253" s="27"/>
      <c r="AH253" s="27"/>
      <c r="AI253" s="27"/>
      <c r="AJ253" s="19"/>
    </row>
    <row r="254" spans="1:36" ht="15" thickBot="1">
      <c r="G254" s="62">
        <f t="shared" ref="G254:AA254" si="211">SUM(G193:G253)</f>
        <v>78</v>
      </c>
      <c r="H254" s="62">
        <f t="shared" si="211"/>
        <v>5035</v>
      </c>
      <c r="I254" s="62">
        <f t="shared" si="211"/>
        <v>132</v>
      </c>
      <c r="J254" s="62">
        <f t="shared" si="211"/>
        <v>8760</v>
      </c>
      <c r="K254" s="62">
        <f t="shared" si="211"/>
        <v>29</v>
      </c>
      <c r="L254" s="62">
        <f t="shared" si="211"/>
        <v>2120</v>
      </c>
      <c r="M254" s="62">
        <f t="shared" si="211"/>
        <v>19</v>
      </c>
      <c r="N254" s="62">
        <f t="shared" si="211"/>
        <v>8</v>
      </c>
      <c r="O254" s="62">
        <f t="shared" si="211"/>
        <v>9</v>
      </c>
      <c r="P254" s="62">
        <f t="shared" si="211"/>
        <v>33</v>
      </c>
      <c r="Q254" s="62">
        <f t="shared" si="211"/>
        <v>0</v>
      </c>
      <c r="R254" s="62">
        <f t="shared" si="211"/>
        <v>28</v>
      </c>
      <c r="S254" s="62">
        <f t="shared" si="211"/>
        <v>25</v>
      </c>
      <c r="T254" s="62">
        <f t="shared" si="211"/>
        <v>51</v>
      </c>
      <c r="U254" s="62">
        <f t="shared" si="211"/>
        <v>28</v>
      </c>
      <c r="V254" s="62">
        <f t="shared" si="211"/>
        <v>0</v>
      </c>
      <c r="W254" s="62">
        <f t="shared" si="211"/>
        <v>4</v>
      </c>
      <c r="X254" s="62">
        <f t="shared" si="211"/>
        <v>4</v>
      </c>
      <c r="Y254" s="62">
        <f t="shared" si="211"/>
        <v>3</v>
      </c>
      <c r="Z254" s="62">
        <f t="shared" si="211"/>
        <v>18</v>
      </c>
      <c r="AA254" s="62">
        <f t="shared" si="211"/>
        <v>0</v>
      </c>
    </row>
    <row r="255" spans="1:36" ht="15" thickTop="1"/>
    <row r="256" spans="1:36">
      <c r="G256" s="4"/>
      <c r="H256" s="4"/>
      <c r="I256" s="4"/>
      <c r="J256" s="4"/>
      <c r="K256" s="4"/>
      <c r="L256" s="4"/>
      <c r="M256" s="4"/>
      <c r="N256" s="4"/>
      <c r="O256" s="4"/>
      <c r="P256" s="4"/>
      <c r="Q256" s="4"/>
      <c r="R256" s="8"/>
      <c r="S256" s="8"/>
      <c r="T256" s="8"/>
      <c r="U256" s="8"/>
      <c r="V256" s="8"/>
      <c r="W256" s="4"/>
      <c r="X256" s="4"/>
      <c r="Y256" s="4"/>
      <c r="Z256" s="4"/>
      <c r="AA256" s="4"/>
    </row>
    <row r="257" spans="7:28">
      <c r="G257" s="4"/>
      <c r="H257" s="4"/>
      <c r="I257" s="4"/>
      <c r="J257" s="4"/>
      <c r="K257" s="4"/>
      <c r="L257" s="4"/>
      <c r="M257" s="4"/>
      <c r="N257" s="4"/>
      <c r="O257" s="4"/>
      <c r="P257" s="4"/>
      <c r="Q257" s="4"/>
      <c r="R257" s="8"/>
      <c r="S257" s="8"/>
      <c r="T257" s="8"/>
      <c r="U257" s="8"/>
      <c r="V257" s="8"/>
      <c r="W257" s="4"/>
      <c r="X257" s="4"/>
      <c r="Y257" s="4"/>
      <c r="Z257" s="4"/>
      <c r="AA257" s="4"/>
    </row>
    <row r="258" spans="7:28">
      <c r="G258" s="4"/>
      <c r="H258" s="162" t="s">
        <v>54</v>
      </c>
      <c r="I258" s="154"/>
      <c r="J258" s="154"/>
      <c r="K258" s="154"/>
      <c r="L258" s="154"/>
      <c r="M258" s="162" t="s">
        <v>80</v>
      </c>
      <c r="N258" s="154"/>
      <c r="O258" s="154"/>
      <c r="P258" s="154"/>
      <c r="Q258" s="53"/>
      <c r="X258" s="4"/>
      <c r="Y258" s="4"/>
      <c r="Z258" s="4"/>
      <c r="AA258" s="4"/>
    </row>
    <row r="259" spans="7:28">
      <c r="G259" s="4"/>
      <c r="H259" s="157" t="s">
        <v>55</v>
      </c>
      <c r="I259" s="158" t="s">
        <v>2</v>
      </c>
      <c r="J259" s="158" t="s">
        <v>8</v>
      </c>
      <c r="K259" s="159" t="s">
        <v>67</v>
      </c>
      <c r="L259" s="160" t="s">
        <v>54</v>
      </c>
      <c r="M259" s="161" t="s">
        <v>2</v>
      </c>
      <c r="N259" s="158" t="s">
        <v>8</v>
      </c>
      <c r="O259" s="159" t="s">
        <v>67</v>
      </c>
      <c r="P259" s="160" t="s">
        <v>57</v>
      </c>
      <c r="Q259" s="159" t="s">
        <v>53</v>
      </c>
      <c r="X259" s="4"/>
      <c r="Y259" s="4"/>
      <c r="Z259" s="4"/>
      <c r="AA259" s="4"/>
    </row>
    <row r="260" spans="7:28">
      <c r="G260" s="4"/>
      <c r="H260" s="151">
        <v>1</v>
      </c>
      <c r="I260" s="151">
        <f>+G63</f>
        <v>57</v>
      </c>
      <c r="J260" s="154">
        <f>+I63</f>
        <v>96</v>
      </c>
      <c r="K260" s="154">
        <f>+K63</f>
        <v>45</v>
      </c>
      <c r="L260" s="163">
        <f>SUM(I260:K260)</f>
        <v>198</v>
      </c>
      <c r="M260" s="4">
        <f>+H63</f>
        <v>3750</v>
      </c>
      <c r="N260" s="151">
        <f>+J63</f>
        <v>6185</v>
      </c>
      <c r="O260" s="154">
        <f>+L63</f>
        <v>3240</v>
      </c>
      <c r="P260" s="154">
        <f>SUM(M260:O260)</f>
        <v>13175</v>
      </c>
      <c r="Q260" s="163">
        <f>+P260/L260</f>
        <v>66.540404040404042</v>
      </c>
      <c r="X260" s="4"/>
      <c r="Y260" s="4"/>
      <c r="Z260" s="4"/>
      <c r="AA260" s="4"/>
    </row>
    <row r="261" spans="7:28">
      <c r="G261" s="4"/>
      <c r="H261" s="152">
        <v>2</v>
      </c>
      <c r="I261" s="152">
        <f>G129</f>
        <v>91</v>
      </c>
      <c r="J261" s="4">
        <f>I129</f>
        <v>89</v>
      </c>
      <c r="K261" s="4">
        <f>K129</f>
        <v>41</v>
      </c>
      <c r="L261" s="155">
        <f t="shared" ref="L261:L263" si="212">SUM(I261:K261)</f>
        <v>221</v>
      </c>
      <c r="M261" s="4">
        <f>H129</f>
        <v>5735</v>
      </c>
      <c r="N261" s="152">
        <f>J129</f>
        <v>5675</v>
      </c>
      <c r="O261" s="4">
        <f>L129</f>
        <v>2940</v>
      </c>
      <c r="P261" s="4">
        <f t="shared" ref="P261:P263" si="213">SUM(M261:O261)</f>
        <v>14350</v>
      </c>
      <c r="Q261" s="155">
        <f t="shared" ref="Q261:Q264" si="214">+P261/L261</f>
        <v>64.932126696832583</v>
      </c>
      <c r="R261" s="4"/>
      <c r="S261" s="4"/>
      <c r="W261" s="4"/>
      <c r="X261" s="4"/>
      <c r="Y261" s="4"/>
      <c r="Z261" s="4"/>
      <c r="AA261" s="4"/>
    </row>
    <row r="262" spans="7:28">
      <c r="G262" s="4"/>
      <c r="H262" s="152">
        <v>3</v>
      </c>
      <c r="I262" s="152">
        <f>G189</f>
        <v>74</v>
      </c>
      <c r="J262" s="4">
        <f>I189</f>
        <v>85</v>
      </c>
      <c r="K262" s="4">
        <f>K189</f>
        <v>38</v>
      </c>
      <c r="L262" s="155">
        <f t="shared" si="212"/>
        <v>197</v>
      </c>
      <c r="M262" s="4">
        <f>H189</f>
        <v>5305</v>
      </c>
      <c r="N262" s="152">
        <f>J189</f>
        <v>6040</v>
      </c>
      <c r="O262" s="4">
        <f>L189</f>
        <v>2650</v>
      </c>
      <c r="P262" s="4">
        <f t="shared" si="213"/>
        <v>13995</v>
      </c>
      <c r="Q262" s="155">
        <f t="shared" si="214"/>
        <v>71.040609137055839</v>
      </c>
      <c r="R262" s="4"/>
      <c r="S262" s="4"/>
      <c r="T262" s="4"/>
      <c r="V262" s="4"/>
      <c r="W262" s="4"/>
      <c r="X262" s="4"/>
      <c r="Y262" s="4"/>
      <c r="Z262" s="4"/>
      <c r="AA262" s="4"/>
    </row>
    <row r="263" spans="7:28">
      <c r="G263" s="4"/>
      <c r="H263" s="153">
        <v>4</v>
      </c>
      <c r="I263" s="153">
        <f>G254</f>
        <v>78</v>
      </c>
      <c r="J263" s="90">
        <f>I254</f>
        <v>132</v>
      </c>
      <c r="K263" s="90">
        <f>K254</f>
        <v>29</v>
      </c>
      <c r="L263" s="156">
        <f t="shared" si="212"/>
        <v>239</v>
      </c>
      <c r="M263" s="4">
        <f>H254</f>
        <v>5035</v>
      </c>
      <c r="N263" s="153">
        <f>J254</f>
        <v>8760</v>
      </c>
      <c r="O263" s="90">
        <f>L254</f>
        <v>2120</v>
      </c>
      <c r="P263" s="90">
        <f t="shared" si="213"/>
        <v>15915</v>
      </c>
      <c r="Q263" s="156">
        <f t="shared" si="214"/>
        <v>66.589958158995813</v>
      </c>
      <c r="R263" s="4"/>
      <c r="S263" s="4"/>
      <c r="T263" s="4"/>
      <c r="U263" s="4"/>
      <c r="V263" s="4"/>
      <c r="W263" s="4"/>
      <c r="X263" s="4"/>
      <c r="Y263" s="4"/>
      <c r="Z263" s="4"/>
      <c r="AA263" s="4"/>
    </row>
    <row r="264" spans="7:28" ht="15" thickBot="1">
      <c r="G264" s="4"/>
      <c r="H264" s="157" t="s">
        <v>57</v>
      </c>
      <c r="I264" s="61">
        <f>SUM(I260:I263)</f>
        <v>300</v>
      </c>
      <c r="J264" s="61">
        <f t="shared" ref="J264:P264" si="215">SUM(J260:J263)</f>
        <v>402</v>
      </c>
      <c r="K264" s="61">
        <f t="shared" si="215"/>
        <v>153</v>
      </c>
      <c r="L264" s="61">
        <f t="shared" si="215"/>
        <v>855</v>
      </c>
      <c r="M264" s="61">
        <f t="shared" si="215"/>
        <v>19825</v>
      </c>
      <c r="N264" s="61">
        <f t="shared" si="215"/>
        <v>26660</v>
      </c>
      <c r="O264" s="61">
        <f t="shared" si="215"/>
        <v>10950</v>
      </c>
      <c r="P264" s="61">
        <f t="shared" si="215"/>
        <v>57435</v>
      </c>
      <c r="Q264" s="61">
        <f t="shared" si="214"/>
        <v>67.175438596491233</v>
      </c>
      <c r="R264" s="8"/>
      <c r="S264" s="8"/>
      <c r="T264" s="8"/>
      <c r="U264" s="8"/>
      <c r="V264" s="8"/>
      <c r="W264" s="4"/>
      <c r="X264" s="4"/>
      <c r="Y264" s="4"/>
      <c r="Z264" s="4"/>
      <c r="AA264" s="4"/>
    </row>
    <row r="265" spans="7:28" ht="15" thickTop="1">
      <c r="G265" s="4"/>
      <c r="H265" s="4"/>
      <c r="I265" s="4"/>
      <c r="J265" s="4"/>
      <c r="K265" s="4"/>
      <c r="L265" s="4"/>
      <c r="P265" s="4"/>
      <c r="Q265" s="4"/>
      <c r="R265" s="4"/>
      <c r="S265" s="4"/>
      <c r="T265" s="4"/>
      <c r="U265" s="4"/>
      <c r="V265" s="4"/>
      <c r="W265" s="4"/>
      <c r="X265" s="4"/>
      <c r="Y265" s="4"/>
      <c r="Z265" s="4"/>
      <c r="AA265" s="4"/>
    </row>
    <row r="266" spans="7:28" ht="15.5">
      <c r="H266" s="162" t="s">
        <v>54</v>
      </c>
      <c r="I266" s="417" t="s">
        <v>2</v>
      </c>
      <c r="J266" s="418"/>
      <c r="K266" s="8"/>
      <c r="L266" s="8"/>
      <c r="M266" s="8"/>
      <c r="O266" s="417" t="s">
        <v>8</v>
      </c>
      <c r="P266" s="418"/>
      <c r="Q266" s="8"/>
      <c r="R266" s="8"/>
      <c r="S266" s="8"/>
      <c r="T266" s="4"/>
      <c r="U266" s="417" t="s">
        <v>67</v>
      </c>
      <c r="V266" s="418"/>
      <c r="W266" s="8"/>
      <c r="X266" s="8"/>
      <c r="Y266" s="8"/>
      <c r="Z266" s="4"/>
      <c r="AA266" s="4"/>
      <c r="AB266" s="4"/>
    </row>
    <row r="267" spans="7:28">
      <c r="H267" s="157" t="s">
        <v>55</v>
      </c>
      <c r="I267" s="157" t="s">
        <v>43</v>
      </c>
      <c r="J267" s="157" t="s">
        <v>44</v>
      </c>
      <c r="K267" s="157" t="s">
        <v>45</v>
      </c>
      <c r="L267" s="157" t="s">
        <v>46</v>
      </c>
      <c r="M267" s="162" t="s">
        <v>47</v>
      </c>
      <c r="O267" s="157" t="s">
        <v>43</v>
      </c>
      <c r="P267" s="157" t="s">
        <v>44</v>
      </c>
      <c r="Q267" s="157" t="s">
        <v>45</v>
      </c>
      <c r="R267" s="157" t="s">
        <v>46</v>
      </c>
      <c r="S267" s="162" t="s">
        <v>47</v>
      </c>
      <c r="T267" s="4"/>
      <c r="U267" s="157" t="s">
        <v>43</v>
      </c>
      <c r="V267" s="157" t="s">
        <v>44</v>
      </c>
      <c r="W267" s="157" t="s">
        <v>45</v>
      </c>
      <c r="X267" s="157" t="s">
        <v>46</v>
      </c>
      <c r="Y267" s="162" t="s">
        <v>47</v>
      </c>
      <c r="Z267" s="4"/>
      <c r="AA267" s="4"/>
      <c r="AB267" s="4"/>
    </row>
    <row r="268" spans="7:28">
      <c r="H268" s="151">
        <v>1</v>
      </c>
      <c r="I268" s="4">
        <f>M63</f>
        <v>10</v>
      </c>
      <c r="J268" s="4">
        <f>N63</f>
        <v>9</v>
      </c>
      <c r="K268" s="4">
        <f>O63</f>
        <v>38</v>
      </c>
      <c r="L268" s="4">
        <f>P63</f>
        <v>0</v>
      </c>
      <c r="M268" s="4">
        <f>Q63</f>
        <v>0</v>
      </c>
      <c r="N268" s="165"/>
      <c r="O268" s="4">
        <f>R63</f>
        <v>24</v>
      </c>
      <c r="P268" s="4">
        <f>S63</f>
        <v>20</v>
      </c>
      <c r="Q268" s="4">
        <f>T63</f>
        <v>48</v>
      </c>
      <c r="R268" s="4">
        <f>U63</f>
        <v>4</v>
      </c>
      <c r="S268" s="4">
        <f>V63</f>
        <v>0</v>
      </c>
      <c r="U268" s="4">
        <f>W63</f>
        <v>7</v>
      </c>
      <c r="V268" s="4">
        <f>X63</f>
        <v>7</v>
      </c>
      <c r="W268" s="4">
        <f>Y63</f>
        <v>19</v>
      </c>
      <c r="X268" s="4">
        <f>Z63</f>
        <v>12</v>
      </c>
      <c r="Y268" s="4">
        <f>AA63</f>
        <v>0</v>
      </c>
      <c r="Z268" s="4"/>
      <c r="AA268" s="4"/>
      <c r="AB268" s="4"/>
    </row>
    <row r="269" spans="7:28">
      <c r="H269" s="152">
        <v>2</v>
      </c>
      <c r="I269" s="4">
        <f>M129</f>
        <v>27</v>
      </c>
      <c r="J269" s="4">
        <f>N129</f>
        <v>13</v>
      </c>
      <c r="K269" s="4">
        <f>O129</f>
        <v>25</v>
      </c>
      <c r="L269" s="4">
        <f>P129</f>
        <v>20</v>
      </c>
      <c r="M269" s="4">
        <f>Q129</f>
        <v>0</v>
      </c>
      <c r="O269" s="4">
        <f>R129</f>
        <v>23</v>
      </c>
      <c r="P269" s="4">
        <f>S129</f>
        <v>43</v>
      </c>
      <c r="Q269" s="4">
        <f>T129</f>
        <v>9</v>
      </c>
      <c r="R269" s="4">
        <f>U129</f>
        <v>14</v>
      </c>
      <c r="S269" s="4">
        <f>V129</f>
        <v>0</v>
      </c>
      <c r="U269" s="4">
        <f>W129</f>
        <v>7</v>
      </c>
      <c r="V269" s="4">
        <f>X129</f>
        <v>7</v>
      </c>
      <c r="W269" s="4">
        <f>Y129</f>
        <v>15</v>
      </c>
      <c r="X269" s="4">
        <f>Z129</f>
        <v>12</v>
      </c>
      <c r="Y269" s="4">
        <f>AA129</f>
        <v>0</v>
      </c>
      <c r="Z269" s="4"/>
      <c r="AA269" s="4"/>
      <c r="AB269" s="4"/>
    </row>
    <row r="270" spans="7:28">
      <c r="H270" s="152">
        <v>3</v>
      </c>
      <c r="I270" s="4">
        <f>M189</f>
        <v>13</v>
      </c>
      <c r="J270" s="4">
        <f>N189</f>
        <v>11</v>
      </c>
      <c r="K270" s="4">
        <f>O189</f>
        <v>12</v>
      </c>
      <c r="L270" s="4">
        <f>P189</f>
        <v>38</v>
      </c>
      <c r="M270" s="4">
        <f>Q189</f>
        <v>0</v>
      </c>
      <c r="O270" s="4">
        <f>R189</f>
        <v>15</v>
      </c>
      <c r="P270" s="4">
        <f>S189</f>
        <v>12</v>
      </c>
      <c r="Q270" s="4">
        <f>T189</f>
        <v>9</v>
      </c>
      <c r="R270" s="4">
        <f>U189</f>
        <v>49</v>
      </c>
      <c r="S270" s="4">
        <f>V189</f>
        <v>0</v>
      </c>
      <c r="U270" s="4">
        <f>W189</f>
        <v>3</v>
      </c>
      <c r="V270" s="4">
        <f>X189</f>
        <v>19</v>
      </c>
      <c r="W270" s="4">
        <f>Y189</f>
        <v>4</v>
      </c>
      <c r="X270" s="4">
        <f>Z189</f>
        <v>6</v>
      </c>
      <c r="Y270" s="4">
        <f>AA189</f>
        <v>6</v>
      </c>
      <c r="Z270" s="4"/>
      <c r="AA270" s="4"/>
      <c r="AB270" s="4"/>
    </row>
    <row r="271" spans="7:28">
      <c r="H271" s="153">
        <v>4</v>
      </c>
      <c r="I271" s="4">
        <f>M254</f>
        <v>19</v>
      </c>
      <c r="J271" s="4">
        <f>N254</f>
        <v>8</v>
      </c>
      <c r="K271" s="4">
        <f>O254</f>
        <v>9</v>
      </c>
      <c r="L271" s="4">
        <f>P254</f>
        <v>33</v>
      </c>
      <c r="M271" s="4">
        <f>Q254</f>
        <v>0</v>
      </c>
      <c r="N271" s="165"/>
      <c r="O271" s="4">
        <f>R254</f>
        <v>28</v>
      </c>
      <c r="P271" s="4">
        <f>S254</f>
        <v>25</v>
      </c>
      <c r="Q271" s="4">
        <f>T254</f>
        <v>51</v>
      </c>
      <c r="R271" s="4">
        <f>U254</f>
        <v>28</v>
      </c>
      <c r="S271" s="4">
        <f>V254</f>
        <v>0</v>
      </c>
      <c r="U271" s="4">
        <f>W254</f>
        <v>4</v>
      </c>
      <c r="V271" s="4">
        <f>X254</f>
        <v>4</v>
      </c>
      <c r="W271" s="4">
        <f>Y254</f>
        <v>3</v>
      </c>
      <c r="X271" s="4">
        <f>Z254</f>
        <v>18</v>
      </c>
      <c r="Y271" s="4">
        <f>AA254</f>
        <v>0</v>
      </c>
      <c r="Z271" s="4"/>
      <c r="AA271" s="4"/>
      <c r="AB271" s="4"/>
    </row>
    <row r="272" spans="7:28" ht="15" thickBot="1">
      <c r="H272" s="157" t="s">
        <v>57</v>
      </c>
      <c r="I272" s="61">
        <f>SUM(I268:I271)</f>
        <v>69</v>
      </c>
      <c r="J272" s="61">
        <f t="shared" ref="J272:M272" si="216">SUM(J268:J271)</f>
        <v>41</v>
      </c>
      <c r="K272" s="61">
        <f t="shared" si="216"/>
        <v>84</v>
      </c>
      <c r="L272" s="61">
        <f t="shared" si="216"/>
        <v>91</v>
      </c>
      <c r="M272" s="61">
        <f t="shared" si="216"/>
        <v>0</v>
      </c>
      <c r="O272" s="61">
        <f>SUM(O268:O271)</f>
        <v>90</v>
      </c>
      <c r="P272" s="61">
        <f t="shared" ref="P272:S272" si="217">SUM(P268:P271)</f>
        <v>100</v>
      </c>
      <c r="Q272" s="61">
        <f t="shared" si="217"/>
        <v>117</v>
      </c>
      <c r="R272" s="61">
        <f t="shared" si="217"/>
        <v>95</v>
      </c>
      <c r="S272" s="61">
        <f t="shared" si="217"/>
        <v>0</v>
      </c>
      <c r="T272" s="4"/>
      <c r="U272" s="61">
        <f>SUM(U268:U271)</f>
        <v>21</v>
      </c>
      <c r="V272" s="61">
        <f t="shared" ref="V272:Y272" si="218">SUM(V268:V271)</f>
        <v>37</v>
      </c>
      <c r="W272" s="61">
        <f t="shared" si="218"/>
        <v>41</v>
      </c>
      <c r="X272" s="61">
        <f t="shared" si="218"/>
        <v>48</v>
      </c>
      <c r="Y272" s="61">
        <f t="shared" si="218"/>
        <v>6</v>
      </c>
      <c r="Z272" s="4"/>
      <c r="AA272" s="4"/>
      <c r="AB272" s="4"/>
    </row>
    <row r="273" spans="7:27" ht="15" thickTop="1">
      <c r="G273" s="4"/>
      <c r="I273" s="4"/>
      <c r="J273" s="4"/>
      <c r="K273" s="4"/>
      <c r="L273" s="4"/>
      <c r="M273" s="4"/>
      <c r="N273" s="4"/>
      <c r="O273" s="4"/>
      <c r="P273" s="4"/>
      <c r="Q273" s="4"/>
      <c r="R273" s="4"/>
      <c r="S273" s="4"/>
      <c r="T273" s="4"/>
      <c r="U273" s="4"/>
      <c r="V273" s="4"/>
      <c r="W273" s="4"/>
      <c r="X273" s="4"/>
      <c r="Y273" s="4"/>
      <c r="Z273" s="4"/>
      <c r="AA273" s="4"/>
    </row>
    <row r="274" spans="7:27">
      <c r="G274" s="4"/>
      <c r="H274" s="4"/>
      <c r="I274" s="4"/>
      <c r="J274" s="4"/>
      <c r="K274" s="4"/>
      <c r="L274" s="4"/>
      <c r="M274" s="4"/>
      <c r="N274" s="4"/>
      <c r="O274" s="4"/>
      <c r="P274" s="4"/>
      <c r="Q274" s="4"/>
      <c r="R274" s="4"/>
      <c r="S274" s="4"/>
      <c r="T274" s="4"/>
      <c r="U274" s="4"/>
      <c r="V274" s="4"/>
      <c r="W274" s="4"/>
      <c r="X274" s="4"/>
      <c r="Y274" s="4"/>
      <c r="Z274" s="4"/>
      <c r="AA274" s="4"/>
    </row>
    <row r="275" spans="7:27">
      <c r="G275" s="4"/>
      <c r="H275" s="4"/>
      <c r="I275" s="4"/>
      <c r="J275" s="4"/>
      <c r="K275" s="4"/>
      <c r="L275" s="4"/>
      <c r="M275" s="4"/>
      <c r="N275" s="4"/>
      <c r="O275" s="4"/>
      <c r="P275" s="4"/>
      <c r="Q275" s="4"/>
      <c r="R275" s="4"/>
      <c r="S275" s="4"/>
      <c r="T275" s="4"/>
      <c r="U275" s="4"/>
      <c r="V275" s="4"/>
      <c r="W275" s="4"/>
      <c r="X275" s="4"/>
      <c r="Y275" s="4"/>
      <c r="Z275" s="4"/>
      <c r="AA275" s="4"/>
    </row>
    <row r="276" spans="7:27">
      <c r="G276" s="4"/>
      <c r="H276" s="4"/>
      <c r="I276" s="4"/>
      <c r="J276" s="4"/>
      <c r="K276" s="4"/>
      <c r="L276" s="4"/>
      <c r="M276" s="4"/>
      <c r="N276" s="4"/>
      <c r="O276" s="4"/>
      <c r="P276" s="4"/>
      <c r="Q276" s="4"/>
      <c r="R276" s="4"/>
      <c r="S276" s="4"/>
      <c r="T276" s="4"/>
      <c r="U276" s="4"/>
      <c r="V276" s="4"/>
      <c r="W276" s="4"/>
      <c r="X276" s="4"/>
      <c r="Y276" s="4"/>
      <c r="Z276" s="4"/>
      <c r="AA276" s="4"/>
    </row>
    <row r="277" spans="7:27">
      <c r="G277" s="4"/>
      <c r="H277" s="4"/>
      <c r="I277" s="4"/>
      <c r="J277" s="4"/>
      <c r="K277" s="4"/>
      <c r="L277" s="4"/>
      <c r="M277" s="4"/>
      <c r="N277" s="4"/>
      <c r="O277" s="4"/>
      <c r="P277" s="4"/>
      <c r="Q277" s="4"/>
      <c r="R277" s="4"/>
      <c r="S277" s="4"/>
      <c r="T277" s="4"/>
      <c r="U277" s="4"/>
      <c r="V277" s="4"/>
      <c r="W277" s="4"/>
      <c r="X277" s="4"/>
      <c r="Y277" s="4"/>
      <c r="Z277" s="4"/>
      <c r="AA277" s="4"/>
    </row>
    <row r="278" spans="7:27">
      <c r="G278" s="4"/>
      <c r="H278" s="4"/>
      <c r="I278" s="4"/>
      <c r="J278" s="4"/>
      <c r="K278" s="4"/>
      <c r="L278" s="4"/>
      <c r="M278" s="4"/>
      <c r="N278" s="4"/>
      <c r="O278" s="4"/>
      <c r="P278" s="4"/>
      <c r="Q278" s="4"/>
      <c r="R278" s="4"/>
      <c r="S278" s="4"/>
      <c r="T278" s="4"/>
      <c r="U278" s="4"/>
      <c r="V278" s="4"/>
      <c r="W278" s="4"/>
      <c r="X278" s="4"/>
      <c r="Y278" s="4"/>
      <c r="Z278" s="4"/>
      <c r="AA278" s="4"/>
    </row>
    <row r="279" spans="7:27">
      <c r="G279" s="4"/>
      <c r="H279" s="4"/>
      <c r="I279" s="4"/>
      <c r="J279" s="4"/>
      <c r="K279" s="4"/>
      <c r="L279" s="4"/>
      <c r="M279" s="4"/>
      <c r="N279" s="4"/>
      <c r="O279" s="4"/>
      <c r="P279" s="4"/>
      <c r="Q279" s="4"/>
      <c r="R279" s="4"/>
      <c r="S279" s="4"/>
      <c r="T279" s="4"/>
      <c r="U279" s="4"/>
      <c r="V279" s="4"/>
      <c r="W279" s="4"/>
      <c r="X279" s="4"/>
      <c r="Y279" s="4"/>
      <c r="Z279" s="4"/>
      <c r="AA279" s="4"/>
    </row>
    <row r="280" spans="7:27">
      <c r="G280" s="4"/>
      <c r="H280" s="4"/>
      <c r="I280" s="4"/>
      <c r="J280" s="4"/>
      <c r="K280" s="4"/>
      <c r="L280" s="4"/>
      <c r="M280" s="4"/>
      <c r="N280" s="4"/>
      <c r="O280" s="4"/>
      <c r="P280" s="4"/>
      <c r="Q280" s="4"/>
      <c r="R280" s="4"/>
      <c r="S280" s="4"/>
      <c r="T280" s="4"/>
      <c r="U280" s="4"/>
      <c r="V280" s="4"/>
      <c r="W280" s="4"/>
      <c r="X280" s="4"/>
      <c r="Y280" s="4"/>
      <c r="Z280" s="4"/>
      <c r="AA280" s="4"/>
    </row>
    <row r="281" spans="7:27">
      <c r="G281" s="4"/>
      <c r="H281" s="4"/>
      <c r="I281" s="4"/>
      <c r="J281" s="4"/>
      <c r="K281" s="4"/>
      <c r="L281" s="4"/>
      <c r="M281" s="4"/>
      <c r="N281" s="4"/>
      <c r="O281" s="4"/>
      <c r="P281" s="4"/>
      <c r="Q281" s="4"/>
      <c r="R281" s="4"/>
      <c r="S281" s="4"/>
      <c r="T281" s="4"/>
      <c r="U281" s="4"/>
      <c r="V281" s="4"/>
      <c r="W281" s="4"/>
      <c r="X281" s="4"/>
      <c r="Y281" s="4"/>
      <c r="Z281" s="4"/>
      <c r="AA281" s="4"/>
    </row>
    <row r="282" spans="7:27">
      <c r="G282" s="4"/>
      <c r="H282" s="4"/>
      <c r="I282" s="4"/>
      <c r="J282" s="4"/>
      <c r="K282" s="4"/>
      <c r="L282" s="4"/>
      <c r="M282" s="4"/>
      <c r="N282" s="4"/>
      <c r="O282" s="4"/>
      <c r="P282" s="4"/>
      <c r="Q282" s="4"/>
      <c r="R282" s="4"/>
      <c r="S282" s="4"/>
      <c r="T282" s="4"/>
      <c r="U282" s="4"/>
      <c r="V282" s="4"/>
      <c r="W282" s="4"/>
      <c r="X282" s="4"/>
      <c r="Y282" s="4"/>
      <c r="Z282" s="4"/>
      <c r="AA282" s="4"/>
    </row>
    <row r="283" spans="7:27">
      <c r="G283" s="4"/>
      <c r="H283" s="4"/>
      <c r="I283" s="4"/>
      <c r="J283" s="4"/>
      <c r="K283" s="4"/>
      <c r="L283" s="4"/>
      <c r="M283" s="4"/>
      <c r="N283" s="4"/>
      <c r="O283" s="4"/>
      <c r="P283" s="4"/>
      <c r="Q283" s="4"/>
      <c r="R283" s="4"/>
      <c r="S283" s="4"/>
      <c r="T283" s="4"/>
      <c r="U283" s="4"/>
      <c r="V283" s="4"/>
      <c r="W283" s="4"/>
      <c r="X283" s="4"/>
      <c r="Y283" s="4"/>
      <c r="Z283" s="4"/>
      <c r="AA283" s="4"/>
    </row>
    <row r="284" spans="7:27">
      <c r="G284" s="4"/>
      <c r="H284" s="4"/>
      <c r="I284" s="4"/>
      <c r="J284" s="4"/>
      <c r="K284" s="4"/>
      <c r="L284" s="4"/>
      <c r="M284" s="4"/>
      <c r="N284" s="4"/>
      <c r="O284" s="4"/>
      <c r="P284" s="4"/>
      <c r="Q284" s="4"/>
      <c r="R284" s="4"/>
      <c r="S284" s="4"/>
      <c r="T284" s="4"/>
      <c r="U284" s="4"/>
      <c r="V284" s="4"/>
      <c r="W284" s="4"/>
      <c r="X284" s="4"/>
      <c r="Y284" s="4"/>
      <c r="Z284" s="4"/>
      <c r="AA284" s="4"/>
    </row>
    <row r="285" spans="7:27">
      <c r="G285" s="4"/>
      <c r="H285" s="4"/>
      <c r="I285" s="4"/>
      <c r="J285" s="4"/>
      <c r="K285" s="4"/>
      <c r="L285" s="4"/>
      <c r="M285" s="4"/>
      <c r="N285" s="4"/>
      <c r="O285" s="4"/>
      <c r="P285" s="4"/>
      <c r="Q285" s="4"/>
      <c r="R285" s="4"/>
      <c r="S285" s="4"/>
      <c r="T285" s="4"/>
      <c r="U285" s="4"/>
      <c r="V285" s="4"/>
      <c r="W285" s="4"/>
      <c r="X285" s="4"/>
      <c r="Y285" s="4"/>
      <c r="Z285" s="4"/>
      <c r="AA285" s="4"/>
    </row>
    <row r="286" spans="7:27">
      <c r="G286" s="4"/>
      <c r="H286" s="4"/>
      <c r="I286" s="4"/>
      <c r="J286" s="4"/>
      <c r="K286" s="4"/>
      <c r="L286" s="4"/>
      <c r="M286" s="4"/>
      <c r="N286" s="4"/>
      <c r="O286" s="4"/>
      <c r="P286" s="4"/>
      <c r="Q286" s="4"/>
      <c r="R286" s="4"/>
      <c r="S286" s="4"/>
      <c r="T286" s="4"/>
      <c r="U286" s="4"/>
      <c r="V286" s="4"/>
      <c r="W286" s="4"/>
      <c r="X286" s="4"/>
      <c r="Y286" s="4"/>
      <c r="Z286" s="4"/>
      <c r="AA286" s="4"/>
    </row>
    <row r="287" spans="7:27">
      <c r="G287" s="4"/>
      <c r="H287" s="4"/>
      <c r="I287" s="4"/>
      <c r="J287" s="4"/>
      <c r="K287" s="4"/>
      <c r="L287" s="4"/>
      <c r="M287" s="4"/>
      <c r="N287" s="4"/>
      <c r="O287" s="4"/>
      <c r="P287" s="4"/>
      <c r="Q287" s="4"/>
      <c r="R287" s="4"/>
      <c r="S287" s="4"/>
      <c r="T287" s="4"/>
      <c r="U287" s="4"/>
      <c r="V287" s="4"/>
      <c r="W287" s="4"/>
      <c r="X287" s="4"/>
      <c r="Y287" s="4"/>
      <c r="Z287" s="4"/>
      <c r="AA287" s="4"/>
    </row>
    <row r="288" spans="7:27">
      <c r="G288" s="4"/>
      <c r="H288" s="4"/>
      <c r="I288" s="4"/>
      <c r="J288" s="4"/>
      <c r="K288" s="4"/>
      <c r="L288" s="4"/>
      <c r="M288" s="4"/>
      <c r="N288" s="4"/>
      <c r="O288" s="4"/>
      <c r="P288" s="4"/>
      <c r="Q288" s="4"/>
      <c r="R288" s="4"/>
      <c r="S288" s="4"/>
      <c r="T288" s="4"/>
      <c r="U288" s="4"/>
      <c r="V288" s="4"/>
      <c r="W288" s="4"/>
      <c r="X288" s="4"/>
      <c r="Y288" s="4"/>
      <c r="Z288" s="4"/>
      <c r="AA288" s="4"/>
    </row>
    <row r="289" spans="7:27">
      <c r="G289" s="4"/>
      <c r="H289" s="4"/>
      <c r="I289" s="4"/>
      <c r="J289" s="4"/>
      <c r="K289" s="4"/>
      <c r="L289" s="4"/>
      <c r="M289" s="4"/>
      <c r="N289" s="4"/>
      <c r="O289" s="4"/>
      <c r="P289" s="4"/>
      <c r="Q289" s="4"/>
      <c r="R289" s="4"/>
      <c r="S289" s="4"/>
      <c r="T289" s="4"/>
      <c r="U289" s="4"/>
      <c r="V289" s="4"/>
      <c r="W289" s="4"/>
      <c r="X289" s="4"/>
      <c r="Y289" s="4"/>
      <c r="Z289" s="4"/>
      <c r="AA289" s="4"/>
    </row>
    <row r="290" spans="7:27">
      <c r="G290" s="4"/>
      <c r="H290" s="4"/>
      <c r="I290" s="4"/>
      <c r="J290" s="4"/>
      <c r="K290" s="4"/>
      <c r="L290" s="4"/>
      <c r="M290" s="4"/>
      <c r="N290" s="4"/>
      <c r="O290" s="4"/>
      <c r="P290" s="4"/>
      <c r="Q290" s="4"/>
      <c r="R290" s="4"/>
      <c r="S290" s="4"/>
      <c r="T290" s="4"/>
      <c r="U290" s="4"/>
      <c r="V290" s="4"/>
      <c r="W290" s="4"/>
      <c r="X290" s="4"/>
      <c r="Y290" s="4"/>
      <c r="Z290" s="4"/>
      <c r="AA290" s="4"/>
    </row>
    <row r="291" spans="7:27">
      <c r="G291" s="4"/>
      <c r="H291" s="4"/>
      <c r="I291" s="4"/>
      <c r="J291" s="4"/>
      <c r="K291" s="4"/>
      <c r="L291" s="4"/>
      <c r="M291" s="4"/>
      <c r="N291" s="4"/>
      <c r="O291" s="4"/>
      <c r="P291" s="4"/>
      <c r="Q291" s="4"/>
      <c r="R291" s="4"/>
      <c r="S291" s="4"/>
      <c r="T291" s="4"/>
      <c r="U291" s="4"/>
      <c r="V291" s="4"/>
      <c r="W291" s="4"/>
      <c r="X291" s="4"/>
      <c r="Y291" s="4"/>
      <c r="Z291" s="4"/>
      <c r="AA291" s="4"/>
    </row>
    <row r="292" spans="7:27">
      <c r="G292" s="4"/>
      <c r="H292" s="4"/>
      <c r="I292" s="4"/>
      <c r="J292" s="4"/>
      <c r="K292" s="4"/>
      <c r="L292" s="4"/>
      <c r="M292" s="4"/>
      <c r="N292" s="4"/>
      <c r="O292" s="4"/>
      <c r="P292" s="4"/>
      <c r="Q292" s="4"/>
      <c r="R292" s="4"/>
      <c r="S292" s="4"/>
      <c r="T292" s="4"/>
      <c r="U292" s="4"/>
      <c r="V292" s="4"/>
      <c r="W292" s="4"/>
      <c r="X292" s="4"/>
      <c r="Y292" s="4"/>
      <c r="Z292" s="4"/>
      <c r="AA292" s="4"/>
    </row>
    <row r="293" spans="7:27">
      <c r="G293" s="4"/>
      <c r="H293" s="4"/>
      <c r="I293" s="4"/>
      <c r="J293" s="4"/>
      <c r="K293" s="4"/>
      <c r="L293" s="4"/>
      <c r="M293" s="4"/>
      <c r="N293" s="4"/>
      <c r="O293" s="4"/>
      <c r="P293" s="4"/>
      <c r="Q293" s="4"/>
      <c r="R293" s="4"/>
      <c r="S293" s="4"/>
      <c r="T293" s="4"/>
      <c r="U293" s="4"/>
      <c r="V293" s="4"/>
      <c r="W293" s="4"/>
      <c r="X293" s="4"/>
      <c r="Y293" s="4"/>
      <c r="Z293" s="4"/>
      <c r="AA293" s="4"/>
    </row>
    <row r="294" spans="7:27">
      <c r="G294" s="4"/>
      <c r="H294" s="4"/>
      <c r="I294" s="4"/>
      <c r="J294" s="4"/>
      <c r="K294" s="4"/>
      <c r="L294" s="4"/>
      <c r="M294" s="4"/>
      <c r="N294" s="4"/>
      <c r="O294" s="4"/>
      <c r="P294" s="4"/>
      <c r="Q294" s="4"/>
      <c r="R294" s="4"/>
      <c r="S294" s="4"/>
      <c r="T294" s="4"/>
      <c r="U294" s="4"/>
      <c r="V294" s="4"/>
      <c r="W294" s="4"/>
      <c r="X294" s="4"/>
      <c r="Y294" s="4"/>
      <c r="Z294" s="4"/>
      <c r="AA294" s="4"/>
    </row>
    <row r="300" spans="7:27" ht="15.5">
      <c r="H300" s="162" t="s">
        <v>54</v>
      </c>
      <c r="I300" s="417" t="s">
        <v>2</v>
      </c>
      <c r="J300" s="418"/>
      <c r="K300" s="8"/>
      <c r="L300" s="8"/>
      <c r="M300" s="8"/>
      <c r="O300" s="417" t="s">
        <v>8</v>
      </c>
      <c r="P300" s="418"/>
      <c r="Q300" s="8"/>
      <c r="R300" s="8"/>
      <c r="S300" s="8"/>
      <c r="T300" s="4"/>
      <c r="U300" s="417" t="s">
        <v>67</v>
      </c>
      <c r="V300" s="418"/>
      <c r="W300" s="8"/>
      <c r="X300" s="8"/>
      <c r="Y300" s="8"/>
    </row>
    <row r="301" spans="7:27">
      <c r="H301" s="157" t="s">
        <v>55</v>
      </c>
      <c r="I301" s="157" t="s">
        <v>43</v>
      </c>
      <c r="J301" s="157" t="s">
        <v>44</v>
      </c>
      <c r="K301" s="157" t="s">
        <v>45</v>
      </c>
      <c r="L301" s="157" t="s">
        <v>46</v>
      </c>
      <c r="M301" s="162" t="s">
        <v>47</v>
      </c>
      <c r="N301" s="157" t="s">
        <v>57</v>
      </c>
      <c r="O301" s="157" t="s">
        <v>43</v>
      </c>
      <c r="P301" s="157" t="s">
        <v>44</v>
      </c>
      <c r="Q301" s="157" t="s">
        <v>45</v>
      </c>
      <c r="R301" s="157" t="s">
        <v>46</v>
      </c>
      <c r="S301" s="162" t="s">
        <v>47</v>
      </c>
      <c r="T301" s="157" t="s">
        <v>57</v>
      </c>
      <c r="U301" s="157" t="s">
        <v>43</v>
      </c>
      <c r="V301" s="157" t="s">
        <v>44</v>
      </c>
      <c r="W301" s="157" t="s">
        <v>45</v>
      </c>
      <c r="X301" s="157" t="s">
        <v>46</v>
      </c>
      <c r="Y301" s="162" t="s">
        <v>47</v>
      </c>
      <c r="Z301" s="157" t="s">
        <v>57</v>
      </c>
    </row>
    <row r="302" spans="7:27">
      <c r="H302" s="151">
        <v>1</v>
      </c>
      <c r="I302" s="166">
        <f>+I268/$I260</f>
        <v>0.17543859649122806</v>
      </c>
      <c r="J302" s="166">
        <f t="shared" ref="J302:M302" si="219">+J268/$I260</f>
        <v>0.15789473684210525</v>
      </c>
      <c r="K302" s="166">
        <f t="shared" si="219"/>
        <v>0.66666666666666663</v>
      </c>
      <c r="L302" s="166">
        <f t="shared" si="219"/>
        <v>0</v>
      </c>
      <c r="M302" s="166">
        <f t="shared" si="219"/>
        <v>0</v>
      </c>
      <c r="N302" s="167">
        <f>SUM(I302:M302)</f>
        <v>1</v>
      </c>
      <c r="O302" s="166">
        <f>+O268/$J260</f>
        <v>0.25</v>
      </c>
      <c r="P302" s="166">
        <f t="shared" ref="P302:S302" si="220">+P268/$J260</f>
        <v>0.20833333333333334</v>
      </c>
      <c r="Q302" s="166">
        <f t="shared" si="220"/>
        <v>0.5</v>
      </c>
      <c r="R302" s="166">
        <f t="shared" si="220"/>
        <v>4.1666666666666664E-2</v>
      </c>
      <c r="S302" s="166">
        <f t="shared" si="220"/>
        <v>0</v>
      </c>
      <c r="T302" s="168">
        <f>SUM(O302:S302)</f>
        <v>1</v>
      </c>
      <c r="U302" s="166">
        <f>+U268/$K260</f>
        <v>0.15555555555555556</v>
      </c>
      <c r="V302" s="166">
        <f t="shared" ref="V302:Y302" si="221">+V268/$K260</f>
        <v>0.15555555555555556</v>
      </c>
      <c r="W302" s="166">
        <f t="shared" si="221"/>
        <v>0.42222222222222222</v>
      </c>
      <c r="X302" s="166">
        <f t="shared" si="221"/>
        <v>0.26666666666666666</v>
      </c>
      <c r="Y302" s="166">
        <f t="shared" si="221"/>
        <v>0</v>
      </c>
      <c r="Z302" s="168">
        <f>SUM(U302:Y302)</f>
        <v>1</v>
      </c>
    </row>
    <row r="303" spans="7:27">
      <c r="H303" s="152">
        <v>2</v>
      </c>
      <c r="I303" s="164">
        <f t="shared" ref="I303:M305" si="222">+I269/$I261</f>
        <v>0.2967032967032967</v>
      </c>
      <c r="J303" s="164">
        <f t="shared" si="222"/>
        <v>0.14285714285714285</v>
      </c>
      <c r="K303" s="164">
        <f t="shared" si="222"/>
        <v>0.27472527472527475</v>
      </c>
      <c r="L303" s="164">
        <f t="shared" si="222"/>
        <v>0.21978021978021978</v>
      </c>
      <c r="M303" s="164">
        <f t="shared" si="222"/>
        <v>0</v>
      </c>
      <c r="N303" s="169">
        <f t="shared" ref="N303:N305" si="223">SUM(I303:M303)</f>
        <v>0.93406593406593408</v>
      </c>
      <c r="O303" s="174">
        <f t="shared" ref="O303:S305" si="224">+O269/$J261</f>
        <v>0.25842696629213485</v>
      </c>
      <c r="P303" s="164">
        <f t="shared" si="224"/>
        <v>0.48314606741573035</v>
      </c>
      <c r="Q303" s="164">
        <f t="shared" si="224"/>
        <v>0.10112359550561797</v>
      </c>
      <c r="R303" s="164">
        <f t="shared" si="224"/>
        <v>0.15730337078651685</v>
      </c>
      <c r="S303" s="164">
        <f t="shared" si="224"/>
        <v>0</v>
      </c>
      <c r="T303" s="170">
        <f t="shared" ref="T303:T305" si="225">SUM(O303:S303)</f>
        <v>1</v>
      </c>
      <c r="U303" s="164">
        <f t="shared" ref="U303:Y305" si="226">+U269/$K261</f>
        <v>0.17073170731707318</v>
      </c>
      <c r="V303" s="164">
        <f t="shared" si="226"/>
        <v>0.17073170731707318</v>
      </c>
      <c r="W303" s="164">
        <f t="shared" si="226"/>
        <v>0.36585365853658536</v>
      </c>
      <c r="X303" s="164">
        <f t="shared" si="226"/>
        <v>0.29268292682926828</v>
      </c>
      <c r="Y303" s="164">
        <f t="shared" si="226"/>
        <v>0</v>
      </c>
      <c r="Z303" s="170">
        <f t="shared" ref="Z303:Z305" si="227">SUM(U303:Y303)</f>
        <v>1</v>
      </c>
    </row>
    <row r="304" spans="7:27">
      <c r="H304" s="152">
        <v>3</v>
      </c>
      <c r="I304" s="164">
        <f t="shared" si="222"/>
        <v>0.17567567567567569</v>
      </c>
      <c r="J304" s="164">
        <f t="shared" si="222"/>
        <v>0.14864864864864866</v>
      </c>
      <c r="K304" s="164">
        <f t="shared" si="222"/>
        <v>0.16216216216216217</v>
      </c>
      <c r="L304" s="164">
        <f t="shared" si="222"/>
        <v>0.51351351351351349</v>
      </c>
      <c r="M304" s="164">
        <f t="shared" si="222"/>
        <v>0</v>
      </c>
      <c r="N304" s="169">
        <f t="shared" si="223"/>
        <v>1</v>
      </c>
      <c r="O304" s="174">
        <f t="shared" si="224"/>
        <v>0.17647058823529413</v>
      </c>
      <c r="P304" s="164">
        <f t="shared" si="224"/>
        <v>0.14117647058823529</v>
      </c>
      <c r="Q304" s="164">
        <f t="shared" si="224"/>
        <v>0.10588235294117647</v>
      </c>
      <c r="R304" s="164">
        <f t="shared" si="224"/>
        <v>0.57647058823529407</v>
      </c>
      <c r="S304" s="164">
        <f t="shared" si="224"/>
        <v>0</v>
      </c>
      <c r="T304" s="170">
        <f t="shared" si="225"/>
        <v>1</v>
      </c>
      <c r="U304" s="164">
        <f t="shared" si="226"/>
        <v>7.8947368421052627E-2</v>
      </c>
      <c r="V304" s="164">
        <f t="shared" si="226"/>
        <v>0.5</v>
      </c>
      <c r="W304" s="164">
        <f t="shared" si="226"/>
        <v>0.10526315789473684</v>
      </c>
      <c r="X304" s="164">
        <f t="shared" si="226"/>
        <v>0.15789473684210525</v>
      </c>
      <c r="Y304" s="164">
        <f t="shared" si="226"/>
        <v>0.15789473684210525</v>
      </c>
      <c r="Z304" s="170">
        <f t="shared" si="227"/>
        <v>1</v>
      </c>
    </row>
    <row r="305" spans="8:26">
      <c r="H305" s="153">
        <v>4</v>
      </c>
      <c r="I305" s="171">
        <f t="shared" si="222"/>
        <v>0.24358974358974358</v>
      </c>
      <c r="J305" s="171">
        <f t="shared" si="222"/>
        <v>0.10256410256410256</v>
      </c>
      <c r="K305" s="171">
        <f t="shared" si="222"/>
        <v>0.11538461538461539</v>
      </c>
      <c r="L305" s="171">
        <f t="shared" si="222"/>
        <v>0.42307692307692307</v>
      </c>
      <c r="M305" s="171">
        <f t="shared" si="222"/>
        <v>0</v>
      </c>
      <c r="N305" s="172">
        <f t="shared" si="223"/>
        <v>0.88461538461538458</v>
      </c>
      <c r="O305" s="175">
        <f t="shared" si="224"/>
        <v>0.21212121212121213</v>
      </c>
      <c r="P305" s="171">
        <f t="shared" si="224"/>
        <v>0.18939393939393939</v>
      </c>
      <c r="Q305" s="171">
        <f t="shared" si="224"/>
        <v>0.38636363636363635</v>
      </c>
      <c r="R305" s="171">
        <f t="shared" si="224"/>
        <v>0.21212121212121213</v>
      </c>
      <c r="S305" s="171">
        <f t="shared" si="224"/>
        <v>0</v>
      </c>
      <c r="T305" s="173">
        <f t="shared" si="225"/>
        <v>1</v>
      </c>
      <c r="U305" s="171">
        <f t="shared" si="226"/>
        <v>0.13793103448275862</v>
      </c>
      <c r="V305" s="171">
        <f t="shared" si="226"/>
        <v>0.13793103448275862</v>
      </c>
      <c r="W305" s="171">
        <f t="shared" si="226"/>
        <v>0.10344827586206896</v>
      </c>
      <c r="X305" s="171">
        <f t="shared" si="226"/>
        <v>0.62068965517241381</v>
      </c>
      <c r="Y305" s="171">
        <f t="shared" si="226"/>
        <v>0</v>
      </c>
      <c r="Z305" s="173">
        <f t="shared" si="227"/>
        <v>1</v>
      </c>
    </row>
  </sheetData>
  <mergeCells count="19">
    <mergeCell ref="A233:B233"/>
    <mergeCell ref="I266:J266"/>
    <mergeCell ref="O266:P266"/>
    <mergeCell ref="U266:V266"/>
    <mergeCell ref="I300:J300"/>
    <mergeCell ref="O300:P300"/>
    <mergeCell ref="U300:V300"/>
    <mergeCell ref="A212:B212"/>
    <mergeCell ref="A2:AJ3"/>
    <mergeCell ref="A5:B5"/>
    <mergeCell ref="A23:B23"/>
    <mergeCell ref="A41:B41"/>
    <mergeCell ref="A65:B65"/>
    <mergeCell ref="A86:B86"/>
    <mergeCell ref="A106:B106"/>
    <mergeCell ref="A130:B130"/>
    <mergeCell ref="A154:B154"/>
    <mergeCell ref="A174:B174"/>
    <mergeCell ref="A191:B191"/>
  </mergeCells>
  <pageMargins left="0.70866141732283472" right="0.70866141732283472" top="0.74803149606299213" bottom="0.74803149606299213" header="0.31496062992125984" footer="0.31496062992125984"/>
  <pageSetup paperSize="9" scale="90" fitToWidth="0" orientation="portrait" verticalDpi="300" r:id="rId1"/>
  <rowBreaks count="1" manualBreakCount="1">
    <brk id="4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48"/>
  <sheetViews>
    <sheetView zoomScaleNormal="100" workbookViewId="0"/>
  </sheetViews>
  <sheetFormatPr defaultRowHeight="14.5"/>
  <cols>
    <col min="1" max="1" width="2.7265625" customWidth="1"/>
    <col min="2" max="2" width="20.453125" customWidth="1"/>
    <col min="6" max="6" width="9.36328125" style="367" customWidth="1"/>
    <col min="7" max="27" width="9.36328125" hidden="1" customWidth="1"/>
    <col min="28" max="28" width="9.36328125" customWidth="1"/>
    <col min="29" max="36" width="2.54296875" customWidth="1"/>
    <col min="37" max="37" width="8.7265625" customWidth="1"/>
  </cols>
  <sheetData>
    <row r="1" spans="1:36" ht="15" thickBot="1"/>
    <row r="2" spans="1:36" ht="14.5" customHeight="1">
      <c r="A2" s="411" t="s">
        <v>91</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3"/>
    </row>
    <row r="3" spans="1:36" ht="15" customHeight="1" thickBot="1">
      <c r="A3" s="414"/>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6"/>
    </row>
    <row r="4" spans="1:36" ht="15" thickBot="1">
      <c r="A4" s="1"/>
      <c r="B4" s="2"/>
      <c r="C4" s="2"/>
      <c r="D4" s="2"/>
      <c r="E4" s="2"/>
      <c r="F4" s="368"/>
      <c r="G4" s="3"/>
      <c r="H4" s="3"/>
      <c r="I4" s="1"/>
      <c r="J4" s="1"/>
      <c r="K4" s="1"/>
      <c r="L4" s="1"/>
      <c r="M4" s="1"/>
      <c r="N4" s="1"/>
      <c r="O4" s="1"/>
      <c r="P4" s="1"/>
      <c r="Q4" s="1"/>
      <c r="R4" s="1"/>
    </row>
    <row r="5" spans="1:36" ht="15" thickBot="1">
      <c r="A5" s="409" t="s">
        <v>1</v>
      </c>
      <c r="B5" s="410"/>
      <c r="C5" s="59" t="s">
        <v>0</v>
      </c>
      <c r="D5" s="59" t="s">
        <v>5</v>
      </c>
      <c r="E5" s="59" t="s">
        <v>6</v>
      </c>
      <c r="F5" s="369" t="s">
        <v>7</v>
      </c>
      <c r="M5" s="8" t="s">
        <v>40</v>
      </c>
      <c r="N5" s="8"/>
      <c r="O5" s="8"/>
      <c r="P5" s="8"/>
      <c r="Q5" s="8"/>
      <c r="R5" s="8" t="s">
        <v>41</v>
      </c>
      <c r="S5" s="8"/>
      <c r="T5" s="8"/>
      <c r="U5" s="8"/>
      <c r="V5" s="8"/>
      <c r="W5" s="8" t="s">
        <v>42</v>
      </c>
      <c r="X5" s="8"/>
      <c r="Y5" s="8"/>
      <c r="Z5" s="8"/>
      <c r="AA5" s="5"/>
    </row>
    <row r="6" spans="1:36">
      <c r="G6" s="4"/>
      <c r="H6" s="4"/>
      <c r="I6" s="4"/>
      <c r="J6" s="4"/>
      <c r="K6" s="4"/>
      <c r="L6" s="4"/>
      <c r="M6" s="8" t="s">
        <v>43</v>
      </c>
      <c r="N6" s="8" t="s">
        <v>44</v>
      </c>
      <c r="O6" s="8" t="s">
        <v>45</v>
      </c>
      <c r="P6" s="8" t="s">
        <v>46</v>
      </c>
      <c r="Q6" s="8" t="s">
        <v>47</v>
      </c>
      <c r="R6" s="8" t="s">
        <v>43</v>
      </c>
      <c r="S6" s="8" t="s">
        <v>44</v>
      </c>
      <c r="T6" s="8" t="s">
        <v>45</v>
      </c>
      <c r="U6" s="8" t="s">
        <v>46</v>
      </c>
      <c r="V6" s="8" t="s">
        <v>47</v>
      </c>
      <c r="W6" s="8" t="s">
        <v>43</v>
      </c>
      <c r="X6" s="8" t="s">
        <v>44</v>
      </c>
      <c r="Y6" s="8" t="s">
        <v>45</v>
      </c>
      <c r="Z6" s="8" t="s">
        <v>46</v>
      </c>
      <c r="AA6" s="8" t="s">
        <v>47</v>
      </c>
    </row>
    <row r="7" spans="1:36">
      <c r="A7" s="91">
        <v>1</v>
      </c>
      <c r="B7" s="9" t="s">
        <v>8</v>
      </c>
      <c r="C7" s="104">
        <v>0.5</v>
      </c>
      <c r="D7" s="105">
        <v>5</v>
      </c>
      <c r="E7" s="106">
        <v>1</v>
      </c>
      <c r="F7" s="105">
        <f>MROUND(BP*C7,AR)</f>
        <v>50</v>
      </c>
      <c r="G7" s="107"/>
      <c r="H7" s="107"/>
      <c r="I7" s="88">
        <f t="shared" ref="I7:I10" si="0">+D7*E7</f>
        <v>5</v>
      </c>
      <c r="J7" s="88">
        <f>+I7*F7</f>
        <v>250</v>
      </c>
      <c r="K7" s="107"/>
      <c r="L7" s="107"/>
      <c r="M7" s="107"/>
      <c r="N7" s="107"/>
      <c r="O7" s="107"/>
      <c r="P7" s="107"/>
      <c r="Q7" s="107"/>
      <c r="R7" s="88">
        <f>IF(ISNUMBER(SEARCH("bench",$B7)),IF($C7&gt;=0.5,IF($C7&lt;0.6,$D7*$E7," ")," ")," ")</f>
        <v>5</v>
      </c>
      <c r="S7" s="88" t="str">
        <f>IF(ISNUMBER(SEARCH("bench",$B7)),IF($C7&gt;=0.6,IF($C7&lt;0.7,$D7*$E7," ")," ")," ")</f>
        <v xml:space="preserve"> </v>
      </c>
      <c r="T7" s="88" t="str">
        <f>IF(ISNUMBER(SEARCH("bench",$B7)),IF($C7&gt;=0.7,IF($C7&lt;0.8,$D7*$E7," ")," ")," ")</f>
        <v xml:space="preserve"> </v>
      </c>
      <c r="U7" s="88" t="str">
        <f>IF(ISNUMBER(SEARCH("bench",$B7)),IF($C7&gt;=0.8,IF($C7&lt;0.9,$D7*$E7," ")," ")," ")</f>
        <v xml:space="preserve"> </v>
      </c>
      <c r="V7" s="88" t="str">
        <f>IF(ISNUMBER(SEARCH("bench",$B7)),IF($C7&gt;=0.9,$D7*$E7," ")," ")</f>
        <v xml:space="preserve"> </v>
      </c>
      <c r="W7" s="107"/>
      <c r="X7" s="107"/>
      <c r="Y7" s="107"/>
      <c r="Z7" s="107"/>
      <c r="AA7" s="107"/>
      <c r="AB7" s="108"/>
      <c r="AC7" s="84"/>
      <c r="AD7" s="109"/>
      <c r="AE7" s="109"/>
      <c r="AF7" s="109"/>
      <c r="AG7" s="109"/>
      <c r="AH7" s="109"/>
      <c r="AI7" s="109"/>
      <c r="AJ7" s="110"/>
    </row>
    <row r="8" spans="1:36">
      <c r="A8" s="91"/>
      <c r="B8" s="92" t="str">
        <f>+B7</f>
        <v>BenchPress</v>
      </c>
      <c r="C8" s="10">
        <v>0.6</v>
      </c>
      <c r="D8" s="11">
        <v>4</v>
      </c>
      <c r="E8" s="12">
        <v>1</v>
      </c>
      <c r="F8" s="11">
        <f>MROUND(BP*C8,AR)</f>
        <v>60</v>
      </c>
      <c r="G8" s="4"/>
      <c r="H8" s="4"/>
      <c r="I8" s="111">
        <f t="shared" si="0"/>
        <v>4</v>
      </c>
      <c r="J8" s="111">
        <f t="shared" ref="J8:J10" si="1">+I8*F8</f>
        <v>240</v>
      </c>
      <c r="K8" s="4"/>
      <c r="L8" s="4"/>
      <c r="M8" s="4"/>
      <c r="N8" s="4"/>
      <c r="O8" s="4"/>
      <c r="P8" s="4"/>
      <c r="Q8" s="4"/>
      <c r="R8" s="111" t="str">
        <f>IF(ISNUMBER(SEARCH("bench",$B8)),IF($C8&gt;=0.5,IF($C8&lt;0.6,$D8*$E8," ")," ")," ")</f>
        <v xml:space="preserve"> </v>
      </c>
      <c r="S8" s="111">
        <f>IF(ISNUMBER(SEARCH("bench",$B8)),IF($C8&gt;=0.6,IF($C8&lt;0.7,$D8*$E8," ")," ")," ")</f>
        <v>4</v>
      </c>
      <c r="T8" s="111" t="str">
        <f>IF(ISNUMBER(SEARCH("bench",$B8)),IF($C8&gt;=0.7,IF($C8&lt;0.8,$D8*$E8," ")," ")," ")</f>
        <v xml:space="preserve"> </v>
      </c>
      <c r="U8" s="111" t="str">
        <f>IF(ISNUMBER(SEARCH("bench",$B8)),IF($C8&gt;=0.8,IF($C8&lt;0.9,$D8*$E8," ")," ")," ")</f>
        <v xml:space="preserve"> </v>
      </c>
      <c r="V8" s="111" t="str">
        <f>IF(ISNUMBER(SEARCH("bench",$B8)),IF($C8&gt;=0.9,$D8*$E8," ")," ")</f>
        <v xml:space="preserve"> </v>
      </c>
      <c r="W8" s="4"/>
      <c r="X8" s="4"/>
      <c r="Y8" s="4"/>
      <c r="Z8" s="4"/>
      <c r="AA8" s="4"/>
      <c r="AB8" s="5"/>
      <c r="AC8" s="96"/>
      <c r="AD8" s="8"/>
      <c r="AE8" s="8"/>
      <c r="AF8" s="8"/>
      <c r="AG8" s="8"/>
      <c r="AH8" s="8"/>
      <c r="AI8" s="8"/>
      <c r="AJ8" s="16"/>
    </row>
    <row r="9" spans="1:36">
      <c r="A9" s="15"/>
      <c r="B9" s="92" t="str">
        <f t="shared" ref="B9:B10" si="2">+B8</f>
        <v>BenchPress</v>
      </c>
      <c r="C9" s="10">
        <v>0.7</v>
      </c>
      <c r="D9" s="11">
        <v>3</v>
      </c>
      <c r="E9" s="12">
        <v>2</v>
      </c>
      <c r="F9" s="11">
        <f>MROUND(BP*C9,AR)</f>
        <v>70</v>
      </c>
      <c r="G9" s="4"/>
      <c r="H9" s="4"/>
      <c r="I9" s="111">
        <f t="shared" si="0"/>
        <v>6</v>
      </c>
      <c r="J9" s="111">
        <f t="shared" si="1"/>
        <v>420</v>
      </c>
      <c r="K9" s="4"/>
      <c r="L9" s="4"/>
      <c r="M9" s="4"/>
      <c r="N9" s="4"/>
      <c r="O9" s="4"/>
      <c r="P9" s="4"/>
      <c r="Q9" s="4"/>
      <c r="R9" s="111" t="str">
        <f>IF(ISNUMBER(SEARCH("bench",$B9)),IF($C9&gt;=0.5,IF($C9&lt;0.6,$D9*$E9," ")," ")," ")</f>
        <v xml:space="preserve"> </v>
      </c>
      <c r="S9" s="111" t="str">
        <f>IF(ISNUMBER(SEARCH("bench",$B9)),IF($C9&gt;=0.6,IF($C9&lt;0.7,$D9*$E9," ")," ")," ")</f>
        <v xml:space="preserve"> </v>
      </c>
      <c r="T9" s="111">
        <f>IF(ISNUMBER(SEARCH("bench",$B9)),IF($C9&gt;=0.7,IF($C9&lt;0.8,$D9*$E9," ")," ")," ")</f>
        <v>6</v>
      </c>
      <c r="U9" s="111" t="str">
        <f>IF(ISNUMBER(SEARCH("bench",$B9)),IF($C9&gt;=0.8,IF($C9&lt;0.9,$D9*$E9," ")," ")," ")</f>
        <v xml:space="preserve"> </v>
      </c>
      <c r="V9" s="111" t="str">
        <f>IF(ISNUMBER(SEARCH("bench",$B9)),IF($C9&gt;=0.9,$D9*$E9," ")," ")</f>
        <v xml:space="preserve"> </v>
      </c>
      <c r="W9" s="4"/>
      <c r="X9" s="4"/>
      <c r="Y9" s="4"/>
      <c r="Z9" s="4"/>
      <c r="AA9" s="4"/>
      <c r="AB9" s="5"/>
      <c r="AC9" s="13"/>
      <c r="AD9" s="13"/>
      <c r="AE9" s="8"/>
      <c r="AF9" s="8"/>
      <c r="AG9" s="8"/>
      <c r="AH9" s="8"/>
      <c r="AI9" s="8"/>
      <c r="AJ9" s="16"/>
    </row>
    <row r="10" spans="1:36">
      <c r="A10" s="15"/>
      <c r="B10" s="92" t="str">
        <f t="shared" si="2"/>
        <v>BenchPress</v>
      </c>
      <c r="C10" s="10">
        <v>0.8</v>
      </c>
      <c r="D10" s="11">
        <v>3</v>
      </c>
      <c r="E10" s="12">
        <v>5</v>
      </c>
      <c r="F10" s="11">
        <f>MROUND(BP*C10,AR)</f>
        <v>80</v>
      </c>
      <c r="G10" s="4"/>
      <c r="H10" s="4"/>
      <c r="I10" s="111">
        <f t="shared" si="0"/>
        <v>15</v>
      </c>
      <c r="J10" s="111">
        <f t="shared" si="1"/>
        <v>1200</v>
      </c>
      <c r="K10" s="4"/>
      <c r="L10" s="4"/>
      <c r="M10" s="4"/>
      <c r="N10" s="4"/>
      <c r="O10" s="4"/>
      <c r="P10" s="4"/>
      <c r="Q10" s="4"/>
      <c r="R10" s="111" t="str">
        <f>IF(ISNUMBER(SEARCH("bench",$B10)),IF($C10&gt;=0.5,IF($C10&lt;0.6,$D10*$E10," ")," ")," ")</f>
        <v xml:space="preserve"> </v>
      </c>
      <c r="S10" s="111" t="str">
        <f>IF(ISNUMBER(SEARCH("bench",$B10)),IF($C10&gt;=0.6,IF($C10&lt;0.7,$D10*$E10," ")," ")," ")</f>
        <v xml:space="preserve"> </v>
      </c>
      <c r="T10" s="111" t="str">
        <f>IF(ISNUMBER(SEARCH("bench",$B10)),IF($C10&gt;=0.7,IF($C10&lt;0.8,$D10*$E10," ")," ")," ")</f>
        <v xml:space="preserve"> </v>
      </c>
      <c r="U10" s="111">
        <f>IF(ISNUMBER(SEARCH("bench",$B10)),IF($C10&gt;=0.8,IF($C10&lt;0.9,$D10*$E10," ")," ")," ")</f>
        <v>15</v>
      </c>
      <c r="V10" s="111" t="str">
        <f>IF(ISNUMBER(SEARCH("bench",$B10)),IF($C10&gt;=0.9,$D10*$E10," ")," ")</f>
        <v xml:space="preserve"> </v>
      </c>
      <c r="W10" s="4"/>
      <c r="X10" s="4"/>
      <c r="Y10" s="4"/>
      <c r="Z10" s="4"/>
      <c r="AA10" s="4"/>
      <c r="AB10" s="5"/>
      <c r="AC10" s="13"/>
      <c r="AD10" s="13"/>
      <c r="AE10" s="13"/>
      <c r="AF10" s="13"/>
      <c r="AG10" s="13"/>
      <c r="AH10" s="8"/>
      <c r="AI10" s="8"/>
      <c r="AJ10" s="16"/>
    </row>
    <row r="11" spans="1:36">
      <c r="A11" s="31"/>
      <c r="B11" s="8"/>
      <c r="C11" s="8"/>
      <c r="D11" s="8"/>
      <c r="E11" s="8"/>
      <c r="F11" s="366"/>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16"/>
    </row>
    <row r="12" spans="1:36">
      <c r="A12" s="112">
        <v>2</v>
      </c>
      <c r="B12" s="113" t="s">
        <v>2</v>
      </c>
      <c r="C12" s="35">
        <v>0.5</v>
      </c>
      <c r="D12" s="36">
        <v>5</v>
      </c>
      <c r="E12" s="37">
        <v>1</v>
      </c>
      <c r="F12" s="36">
        <f>MROUND(SQ*C12,AR)</f>
        <v>50</v>
      </c>
      <c r="G12" s="114">
        <f>+D12*E12</f>
        <v>5</v>
      </c>
      <c r="H12" s="114">
        <f>+F12*G12</f>
        <v>250</v>
      </c>
      <c r="I12" s="8"/>
      <c r="J12" s="8"/>
      <c r="K12" s="4"/>
      <c r="L12" s="4"/>
      <c r="M12" s="114">
        <f t="shared" ref="M12:M15" si="3">IF(ISNUMBER(SEARCH("squat",$B12)),IF($C12&gt;=0.5,IF($C12&lt;0.6,$D12*$E12," ")," ")," ")</f>
        <v>5</v>
      </c>
      <c r="N12" s="114" t="str">
        <f t="shared" ref="N12:N15" si="4">IF(ISNUMBER(SEARCH("squat",$B12)),IF($C12&gt;=0.6,IF($C12&lt;0.7,$D12*$E12," ")," ")," ")</f>
        <v xml:space="preserve"> </v>
      </c>
      <c r="O12" s="114" t="str">
        <f t="shared" ref="O12:O15" si="5">IF(ISNUMBER(SEARCH("squat",$B12)),IF($C12&gt;=0.7,IF($C12&lt;0.8,$D12*$E12," ")," ")," ")</f>
        <v xml:space="preserve"> </v>
      </c>
      <c r="P12" s="114" t="str">
        <f t="shared" ref="P12:P15" si="6">IF(ISNUMBER(SEARCH("squat",$B12)),IF($C12&gt;=0.8,IF($C12&lt;0.9,$D12*$E12," ")," ")," ")</f>
        <v xml:space="preserve"> </v>
      </c>
      <c r="Q12" s="114" t="str">
        <f t="shared" ref="Q12:Q15" si="7">IF(ISNUMBER(SEARCH("squat",$B12)),IF($C12&gt;=0.9,$D12*$E12," ")," ")</f>
        <v xml:space="preserve"> </v>
      </c>
      <c r="R12" s="4"/>
      <c r="S12" s="4"/>
      <c r="T12" s="4"/>
      <c r="U12" s="4"/>
      <c r="V12" s="4"/>
      <c r="W12" s="4"/>
      <c r="X12" s="4"/>
      <c r="Y12" s="4"/>
      <c r="Z12" s="4"/>
      <c r="AA12" s="4"/>
      <c r="AB12" s="5"/>
      <c r="AC12" s="13"/>
      <c r="AD12" s="8"/>
      <c r="AE12" s="8"/>
      <c r="AF12" s="8"/>
      <c r="AG12" s="8"/>
      <c r="AH12" s="8"/>
      <c r="AI12" s="8"/>
      <c r="AJ12" s="16"/>
    </row>
    <row r="13" spans="1:36">
      <c r="A13" s="38"/>
      <c r="B13" s="97">
        <f>+B11</f>
        <v>0</v>
      </c>
      <c r="C13" s="35">
        <v>0.6</v>
      </c>
      <c r="D13" s="36">
        <v>4</v>
      </c>
      <c r="E13" s="37">
        <v>1</v>
      </c>
      <c r="F13" s="36">
        <f>MROUND(SQ*C13,AR)</f>
        <v>60</v>
      </c>
      <c r="G13" s="114">
        <f t="shared" ref="G13" si="8">+D13*E13</f>
        <v>4</v>
      </c>
      <c r="H13" s="114">
        <f t="shared" ref="H13" si="9">+F13*G13</f>
        <v>240</v>
      </c>
      <c r="I13" s="4"/>
      <c r="J13" s="4"/>
      <c r="K13" s="4"/>
      <c r="L13" s="4"/>
      <c r="M13" s="114" t="str">
        <f>IF(ISNUMBER(SEARCH("squat",$B13)),IF($C13&gt;=0.5,IF($C13&lt;0.6,$D13*$E13," ")," ")," ")</f>
        <v xml:space="preserve"> </v>
      </c>
      <c r="N13" s="114" t="str">
        <f>IF(ISNUMBER(SEARCH("squat",$B13)),IF($C13&gt;=0.6,IF($C13&lt;0.7,$D13*$E13," ")," ")," ")</f>
        <v xml:space="preserve"> </v>
      </c>
      <c r="O13" s="114" t="str">
        <f>IF(ISNUMBER(SEARCH("squat",$B13)),IF($C13&gt;=0.7,IF($C13&lt;0.8,$D13*$E13," ")," ")," ")</f>
        <v xml:space="preserve"> </v>
      </c>
      <c r="P13" s="114" t="str">
        <f>IF(ISNUMBER(SEARCH("squat",$B13)),IF($C13&gt;=0.8,IF($C13&lt;0.9,$D13*$E13," ")," ")," ")</f>
        <v xml:space="preserve"> </v>
      </c>
      <c r="Q13" s="114" t="str">
        <f>IF(ISNUMBER(SEARCH("squat",$B13)),IF($C13&gt;=0.9,$D13*$E13," ")," ")</f>
        <v xml:space="preserve"> </v>
      </c>
      <c r="R13" s="4"/>
      <c r="S13" s="4"/>
      <c r="T13" s="4"/>
      <c r="U13" s="4"/>
      <c r="V13" s="4"/>
      <c r="W13" s="4"/>
      <c r="X13" s="4"/>
      <c r="Y13" s="4"/>
      <c r="Z13" s="4"/>
      <c r="AA13" s="4"/>
      <c r="AB13" s="5"/>
      <c r="AC13" s="47"/>
      <c r="AD13" s="8"/>
      <c r="AE13" s="8"/>
      <c r="AF13" s="8"/>
      <c r="AG13" s="8"/>
      <c r="AH13" s="8"/>
      <c r="AI13" s="8"/>
      <c r="AJ13" s="16"/>
    </row>
    <row r="14" spans="1:36">
      <c r="A14" s="38"/>
      <c r="B14" s="97" t="str">
        <f>+B12</f>
        <v>Squat</v>
      </c>
      <c r="C14" s="35">
        <v>0.7</v>
      </c>
      <c r="D14" s="36">
        <v>3</v>
      </c>
      <c r="E14" s="37">
        <v>2</v>
      </c>
      <c r="F14" s="36">
        <f>MROUND(SQ*C14,AR)</f>
        <v>70</v>
      </c>
      <c r="G14" s="114">
        <f t="shared" ref="G14:G15" si="10">+D14*E14</f>
        <v>6</v>
      </c>
      <c r="H14" s="114">
        <f t="shared" ref="H14:H15" si="11">+F14*G14</f>
        <v>420</v>
      </c>
      <c r="I14" s="4"/>
      <c r="J14" s="4"/>
      <c r="K14" s="4"/>
      <c r="L14" s="4"/>
      <c r="M14" s="114" t="str">
        <f>IF(ISNUMBER(SEARCH("squat",$B14)),IF($C14&gt;=0.5,IF($C14&lt;0.6,$D14*$E14," ")," ")," ")</f>
        <v xml:space="preserve"> </v>
      </c>
      <c r="N14" s="114" t="str">
        <f>IF(ISNUMBER(SEARCH("squat",$B14)),IF($C14&gt;=0.6,IF($C14&lt;0.7,$D14*$E14," ")," ")," ")</f>
        <v xml:space="preserve"> </v>
      </c>
      <c r="O14" s="114">
        <f>IF(ISNUMBER(SEARCH("squat",$B14)),IF($C14&gt;=0.7,IF($C14&lt;0.8,$D14*$E14," ")," ")," ")</f>
        <v>6</v>
      </c>
      <c r="P14" s="114" t="str">
        <f>IF(ISNUMBER(SEARCH("squat",$B14)),IF($C14&gt;=0.8,IF($C14&lt;0.9,$D14*$E14," ")," ")," ")</f>
        <v xml:space="preserve"> </v>
      </c>
      <c r="Q14" s="114" t="str">
        <f>IF(ISNUMBER(SEARCH("squat",$B14)),IF($C14&gt;=0.9,$D14*$E14," ")," ")</f>
        <v xml:space="preserve"> </v>
      </c>
      <c r="R14" s="4"/>
      <c r="S14" s="4"/>
      <c r="T14" s="4"/>
      <c r="U14" s="4"/>
      <c r="V14" s="4"/>
      <c r="W14" s="4"/>
      <c r="X14" s="4"/>
      <c r="Y14" s="4"/>
      <c r="Z14" s="4"/>
      <c r="AA14" s="4"/>
      <c r="AB14" s="5"/>
      <c r="AC14" s="47"/>
      <c r="AD14" s="47"/>
      <c r="AE14" s="8"/>
      <c r="AF14" s="8"/>
      <c r="AG14" s="8"/>
      <c r="AH14" s="8"/>
      <c r="AI14" s="8"/>
      <c r="AJ14" s="16"/>
    </row>
    <row r="15" spans="1:36">
      <c r="A15" s="38"/>
      <c r="B15" s="115" t="str">
        <f>+B14</f>
        <v>Squat</v>
      </c>
      <c r="C15" s="35">
        <v>0.8</v>
      </c>
      <c r="D15" s="36">
        <v>3</v>
      </c>
      <c r="E15" s="37">
        <v>5</v>
      </c>
      <c r="F15" s="36">
        <f>MROUND(SQ*C15,AR)</f>
        <v>80</v>
      </c>
      <c r="G15" s="114">
        <f t="shared" si="10"/>
        <v>15</v>
      </c>
      <c r="H15" s="114">
        <f t="shared" si="11"/>
        <v>1200</v>
      </c>
      <c r="I15" s="4"/>
      <c r="J15" s="4"/>
      <c r="K15" s="4"/>
      <c r="L15" s="4"/>
      <c r="M15" s="114" t="str">
        <f t="shared" si="3"/>
        <v xml:space="preserve"> </v>
      </c>
      <c r="N15" s="114" t="str">
        <f t="shared" si="4"/>
        <v xml:space="preserve"> </v>
      </c>
      <c r="O15" s="114" t="str">
        <f t="shared" si="5"/>
        <v xml:space="preserve"> </v>
      </c>
      <c r="P15" s="114">
        <f t="shared" si="6"/>
        <v>15</v>
      </c>
      <c r="Q15" s="114" t="str">
        <f t="shared" si="7"/>
        <v xml:space="preserve"> </v>
      </c>
      <c r="R15" s="4"/>
      <c r="S15" s="4"/>
      <c r="T15" s="4"/>
      <c r="U15" s="4"/>
      <c r="V15" s="4"/>
      <c r="W15" s="4"/>
      <c r="X15" s="4"/>
      <c r="Y15" s="4"/>
      <c r="Z15" s="4"/>
      <c r="AA15" s="4"/>
      <c r="AB15" s="5"/>
      <c r="AC15" s="13"/>
      <c r="AD15" s="13"/>
      <c r="AE15" s="13"/>
      <c r="AF15" s="13"/>
      <c r="AG15" s="13"/>
      <c r="AH15" s="8"/>
      <c r="AI15" s="8"/>
      <c r="AJ15" s="16"/>
    </row>
    <row r="16" spans="1:36">
      <c r="A16" s="31"/>
      <c r="B16" s="8"/>
      <c r="C16" s="8"/>
      <c r="D16" s="8"/>
      <c r="E16" s="8"/>
      <c r="F16" s="366"/>
      <c r="G16" s="4"/>
      <c r="H16" s="4"/>
      <c r="I16" s="4"/>
      <c r="J16" s="4"/>
      <c r="K16" s="4"/>
      <c r="L16" s="4"/>
      <c r="M16" s="4"/>
      <c r="N16" s="4"/>
      <c r="O16" s="4"/>
      <c r="P16" s="4"/>
      <c r="Q16" s="4"/>
      <c r="R16" s="4"/>
      <c r="S16" s="4"/>
      <c r="T16" s="4"/>
      <c r="U16" s="4"/>
      <c r="V16" s="4"/>
      <c r="W16" s="4"/>
      <c r="X16" s="4"/>
      <c r="Y16" s="4"/>
      <c r="Z16" s="4"/>
      <c r="AA16" s="4"/>
      <c r="AB16" s="5"/>
      <c r="AC16" s="8"/>
      <c r="AD16" s="8"/>
      <c r="AE16" s="8"/>
      <c r="AF16" s="8"/>
      <c r="AG16" s="8"/>
      <c r="AH16" s="8"/>
      <c r="AI16" s="8"/>
      <c r="AJ16" s="16"/>
    </row>
    <row r="17" spans="1:36">
      <c r="A17" s="15">
        <v>3</v>
      </c>
      <c r="B17" s="116" t="s">
        <v>96</v>
      </c>
      <c r="C17" s="117">
        <v>0.5</v>
      </c>
      <c r="D17" s="118">
        <v>5</v>
      </c>
      <c r="E17" s="119">
        <v>1</v>
      </c>
      <c r="F17" s="11">
        <f>MROUND(BP*C17,AR)</f>
        <v>50</v>
      </c>
      <c r="G17" s="4"/>
      <c r="H17" s="4"/>
      <c r="I17" s="120">
        <f t="shared" ref="I17:I19" si="12">+D17*E17</f>
        <v>5</v>
      </c>
      <c r="J17" s="120">
        <f>+I17*F17</f>
        <v>250</v>
      </c>
      <c r="K17" s="4"/>
      <c r="L17" s="4"/>
      <c r="M17" s="4"/>
      <c r="N17" s="4"/>
      <c r="O17" s="4"/>
      <c r="P17" s="4"/>
      <c r="Q17" s="4"/>
      <c r="R17" s="120">
        <f>IF(ISNUMBER(SEARCH("bench",$B17)),IF($C17&gt;=0.5,IF($C17&lt;0.6,$D17*$E17," ")," ")," ")</f>
        <v>5</v>
      </c>
      <c r="S17" s="120" t="str">
        <f>IF(ISNUMBER(SEARCH("bench",$B17)),IF($C17&gt;=0.6,IF($C17&lt;0.7,$D17*$E17," ")," ")," ")</f>
        <v xml:space="preserve"> </v>
      </c>
      <c r="T17" s="120" t="str">
        <f>IF(ISNUMBER(SEARCH("bench",$B17)),IF($C17&gt;=0.7,IF($C17&lt;0.8,$D17*$E17," ")," ")," ")</f>
        <v xml:space="preserve"> </v>
      </c>
      <c r="U17" s="120" t="str">
        <f>IF(ISNUMBER(SEARCH("bench",$B17)),IF($C17&gt;=0.8,IF($C17&lt;0.9,$D17*$E17," ")," ")," ")</f>
        <v xml:space="preserve"> </v>
      </c>
      <c r="V17" s="120" t="str">
        <f>IF(ISNUMBER(SEARCH("bench",$B17)),IF($C17&gt;=0.9,$D17*$E17," ")," ")</f>
        <v xml:space="preserve"> </v>
      </c>
      <c r="W17" s="4"/>
      <c r="X17" s="4"/>
      <c r="Y17" s="4"/>
      <c r="Z17" s="4"/>
      <c r="AA17" s="4"/>
      <c r="AB17" s="5"/>
      <c r="AC17" s="13"/>
      <c r="AD17" s="8"/>
      <c r="AE17" s="8"/>
      <c r="AF17" s="8"/>
      <c r="AG17" s="8"/>
      <c r="AH17" s="8"/>
      <c r="AI17" s="8"/>
      <c r="AJ17" s="16"/>
    </row>
    <row r="18" spans="1:36">
      <c r="A18" s="121"/>
      <c r="B18" s="122" t="str">
        <f>+B17</f>
        <v>Middle Grip BenchPress</v>
      </c>
      <c r="C18" s="10">
        <v>0.6</v>
      </c>
      <c r="D18" s="11">
        <v>4</v>
      </c>
      <c r="E18" s="12">
        <v>1</v>
      </c>
      <c r="F18" s="11">
        <f>MROUND(BP*C18,AR)</f>
        <v>60</v>
      </c>
      <c r="G18" s="4"/>
      <c r="H18" s="4"/>
      <c r="I18" s="111">
        <f t="shared" si="12"/>
        <v>4</v>
      </c>
      <c r="J18" s="111">
        <f t="shared" ref="J18:J19" si="13">+I18*F18</f>
        <v>240</v>
      </c>
      <c r="K18" s="4"/>
      <c r="L18" s="4"/>
      <c r="M18" s="4"/>
      <c r="N18" s="4"/>
      <c r="O18" s="4"/>
      <c r="P18" s="4"/>
      <c r="Q18" s="4"/>
      <c r="R18" s="111" t="str">
        <f>IF(ISNUMBER(SEARCH("bench",$B18)),IF($C18&gt;=0.5,IF($C18&lt;0.6,$D18*$E18," ")," ")," ")</f>
        <v xml:space="preserve"> </v>
      </c>
      <c r="S18" s="111">
        <f>IF(ISNUMBER(SEARCH("bench",$B18)),IF($C18&gt;=0.6,IF($C18&lt;0.7,$D18*$E18," ")," ")," ")</f>
        <v>4</v>
      </c>
      <c r="T18" s="111" t="str">
        <f>IF(ISNUMBER(SEARCH("bench",$B18)),IF($C18&gt;=0.7,IF($C18&lt;0.8,$D18*$E18," ")," ")," ")</f>
        <v xml:space="preserve"> </v>
      </c>
      <c r="U18" s="111" t="str">
        <f>IF(ISNUMBER(SEARCH("bench",$B18)),IF($C18&gt;=0.8,IF($C18&lt;0.9,$D18*$E18," ")," ")," ")</f>
        <v xml:space="preserve"> </v>
      </c>
      <c r="V18" s="111" t="str">
        <f>IF(ISNUMBER(SEARCH("bench",$B18)),IF($C18&gt;=0.9,$D18*$E18," ")," ")</f>
        <v xml:space="preserve"> </v>
      </c>
      <c r="W18" s="4"/>
      <c r="X18" s="4"/>
      <c r="Y18" s="4"/>
      <c r="Z18" s="4"/>
      <c r="AA18" s="4"/>
      <c r="AB18" s="5"/>
      <c r="AC18" s="123"/>
      <c r="AD18" s="8"/>
      <c r="AE18" s="8"/>
      <c r="AF18" s="8"/>
      <c r="AG18" s="8"/>
      <c r="AH18" s="8"/>
      <c r="AI18" s="8"/>
      <c r="AJ18" s="16"/>
    </row>
    <row r="19" spans="1:36">
      <c r="A19" s="15"/>
      <c r="B19" s="122" t="str">
        <f t="shared" ref="B19" si="14">+B18</f>
        <v>Middle Grip BenchPress</v>
      </c>
      <c r="C19" s="10">
        <v>0.7</v>
      </c>
      <c r="D19" s="11">
        <v>3</v>
      </c>
      <c r="E19" s="12">
        <v>4</v>
      </c>
      <c r="F19" s="11">
        <f>MROUND(BP*C19,AR)</f>
        <v>70</v>
      </c>
      <c r="G19" s="4"/>
      <c r="H19" s="4"/>
      <c r="I19" s="111">
        <f t="shared" si="12"/>
        <v>12</v>
      </c>
      <c r="J19" s="111">
        <f t="shared" si="13"/>
        <v>840</v>
      </c>
      <c r="K19" s="4"/>
      <c r="L19" s="4"/>
      <c r="M19" s="4"/>
      <c r="N19" s="4"/>
      <c r="O19" s="4"/>
      <c r="P19" s="4"/>
      <c r="Q19" s="4"/>
      <c r="R19" s="111" t="str">
        <f>IF(ISNUMBER(SEARCH("bench",$B19)),IF($C19&gt;=0.5,IF($C19&lt;0.6,$D19*$E19," ")," ")," ")</f>
        <v xml:space="preserve"> </v>
      </c>
      <c r="S19" s="111" t="str">
        <f>IF(ISNUMBER(SEARCH("bench",$B19)),IF($C19&gt;=0.6,IF($C19&lt;0.7,$D19*$E19," ")," ")," ")</f>
        <v xml:space="preserve"> </v>
      </c>
      <c r="T19" s="111">
        <f>IF(ISNUMBER(SEARCH("bench",$B19)),IF($C19&gt;=0.7,IF($C19&lt;0.8,$D19*$E19," ")," ")," ")</f>
        <v>12</v>
      </c>
      <c r="U19" s="111" t="str">
        <f>IF(ISNUMBER(SEARCH("bench",$B19)),IF($C19&gt;=0.8,IF($C19&lt;0.9,$D19*$E19," ")," ")," ")</f>
        <v xml:space="preserve"> </v>
      </c>
      <c r="V19" s="111" t="str">
        <f>IF(ISNUMBER(SEARCH("bench",$B19)),IF($C19&gt;=0.9,$D19*$E19," ")," ")</f>
        <v xml:space="preserve"> </v>
      </c>
      <c r="W19" s="4"/>
      <c r="X19" s="4"/>
      <c r="Y19" s="4"/>
      <c r="Z19" s="4"/>
      <c r="AA19" s="4"/>
      <c r="AB19" s="5"/>
      <c r="AC19" s="13"/>
      <c r="AD19" s="13"/>
      <c r="AE19" s="13"/>
      <c r="AF19" s="13"/>
      <c r="AG19" s="8"/>
      <c r="AH19" s="8"/>
      <c r="AI19" s="8"/>
      <c r="AJ19" s="16"/>
    </row>
    <row r="20" spans="1:36">
      <c r="A20" s="31"/>
      <c r="B20" s="8"/>
      <c r="C20" s="8"/>
      <c r="D20" s="8"/>
      <c r="E20" s="8"/>
      <c r="F20" s="366"/>
      <c r="G20" s="4"/>
      <c r="H20" s="4"/>
      <c r="I20" s="4"/>
      <c r="J20" s="4"/>
      <c r="K20" s="4"/>
      <c r="L20" s="4"/>
      <c r="M20" s="4"/>
      <c r="N20" s="4"/>
      <c r="O20" s="4"/>
      <c r="P20" s="4"/>
      <c r="Q20" s="4"/>
      <c r="R20" s="4"/>
      <c r="S20" s="4"/>
      <c r="T20" s="4"/>
      <c r="U20" s="4"/>
      <c r="V20" s="4"/>
      <c r="W20" s="4"/>
      <c r="X20" s="4"/>
      <c r="Y20" s="4"/>
      <c r="Z20" s="4"/>
      <c r="AA20" s="4"/>
      <c r="AB20" s="8"/>
      <c r="AC20" s="8"/>
      <c r="AD20" s="8"/>
      <c r="AE20" s="8"/>
      <c r="AF20" s="8"/>
      <c r="AG20" s="8"/>
      <c r="AH20" s="8"/>
      <c r="AI20" s="8"/>
      <c r="AJ20" s="16"/>
    </row>
    <row r="21" spans="1:36">
      <c r="A21" s="124">
        <v>4</v>
      </c>
      <c r="B21" s="125" t="s">
        <v>3</v>
      </c>
      <c r="C21" s="126"/>
      <c r="D21" s="127">
        <v>10</v>
      </c>
      <c r="E21" s="128">
        <v>5</v>
      </c>
      <c r="F21" s="127"/>
      <c r="G21" s="4"/>
      <c r="H21" s="4"/>
      <c r="I21" s="4"/>
      <c r="J21" s="4"/>
      <c r="K21" s="4"/>
      <c r="L21" s="4"/>
      <c r="M21" s="4"/>
      <c r="N21" s="4"/>
      <c r="O21" s="4"/>
      <c r="P21" s="4"/>
      <c r="Q21" s="4"/>
      <c r="R21" s="4"/>
      <c r="S21" s="4"/>
      <c r="T21" s="4"/>
      <c r="U21" s="4"/>
      <c r="V21" s="4"/>
      <c r="W21" s="4"/>
      <c r="X21" s="4"/>
      <c r="Y21" s="4"/>
      <c r="Z21" s="4"/>
      <c r="AA21" s="4"/>
      <c r="AB21" s="8"/>
      <c r="AC21" s="125"/>
      <c r="AD21" s="125"/>
      <c r="AE21" s="125"/>
      <c r="AF21" s="125"/>
      <c r="AG21" s="125"/>
      <c r="AH21" s="8"/>
      <c r="AI21" s="8"/>
      <c r="AJ21" s="16"/>
    </row>
    <row r="22" spans="1:36">
      <c r="A22" s="31"/>
      <c r="B22" s="8"/>
      <c r="C22" s="8"/>
      <c r="D22" s="8"/>
      <c r="E22" s="8"/>
      <c r="F22" s="366"/>
      <c r="G22" s="4"/>
      <c r="H22" s="4"/>
      <c r="I22" s="4"/>
      <c r="J22" s="4"/>
      <c r="K22" s="4"/>
      <c r="L22" s="4"/>
      <c r="M22" s="4"/>
      <c r="N22" s="4"/>
      <c r="O22" s="4"/>
      <c r="P22" s="4"/>
      <c r="Q22" s="4"/>
      <c r="R22" s="4"/>
      <c r="S22" s="4"/>
      <c r="T22" s="4"/>
      <c r="U22" s="4"/>
      <c r="V22" s="4"/>
      <c r="W22" s="4"/>
      <c r="X22" s="4"/>
      <c r="Y22" s="4"/>
      <c r="Z22" s="4"/>
      <c r="AA22" s="4"/>
      <c r="AB22" s="8"/>
      <c r="AC22" s="8"/>
      <c r="AD22" s="8"/>
      <c r="AE22" s="8"/>
      <c r="AF22" s="8"/>
      <c r="AG22" s="8"/>
      <c r="AH22" s="8"/>
      <c r="AI22" s="8"/>
      <c r="AJ22" s="16"/>
    </row>
    <row r="23" spans="1:36">
      <c r="A23" s="112">
        <v>5</v>
      </c>
      <c r="B23" s="113" t="s">
        <v>89</v>
      </c>
      <c r="C23" s="35">
        <v>0.55000000000000004</v>
      </c>
      <c r="D23" s="36">
        <v>5</v>
      </c>
      <c r="E23" s="37">
        <v>1</v>
      </c>
      <c r="F23" s="36">
        <f>MROUND(SQ*C23,AR)</f>
        <v>55</v>
      </c>
      <c r="G23" s="114">
        <f>+D23*E23</f>
        <v>5</v>
      </c>
      <c r="H23" s="114">
        <f>+F23*G23</f>
        <v>275</v>
      </c>
      <c r="I23" s="8"/>
      <c r="J23" s="8"/>
      <c r="K23" s="4"/>
      <c r="L23" s="4"/>
      <c r="M23" s="114">
        <f t="shared" ref="M23" si="15">IF(ISNUMBER(SEARCH("squat",$B23)),IF($C23&gt;=0.5,IF($C23&lt;0.6,$D23*$E23," ")," ")," ")</f>
        <v>5</v>
      </c>
      <c r="N23" s="114" t="str">
        <f t="shared" ref="N23" si="16">IF(ISNUMBER(SEARCH("squat",$B23)),IF($C23&gt;=0.6,IF($C23&lt;0.7,$D23*$E23," ")," ")," ")</f>
        <v xml:space="preserve"> </v>
      </c>
      <c r="O23" s="114" t="str">
        <f t="shared" ref="O23" si="17">IF(ISNUMBER(SEARCH("squat",$B23)),IF($C23&gt;=0.7,IF($C23&lt;0.8,$D23*$E23," ")," ")," ")</f>
        <v xml:space="preserve"> </v>
      </c>
      <c r="P23" s="114" t="str">
        <f t="shared" ref="P23" si="18">IF(ISNUMBER(SEARCH("squat",$B23)),IF($C23&gt;=0.8,IF($C23&lt;0.9,$D23*$E23," ")," ")," ")</f>
        <v xml:space="preserve"> </v>
      </c>
      <c r="Q23" s="114" t="str">
        <f t="shared" ref="Q23" si="19">IF(ISNUMBER(SEARCH("squat",$B23)),IF($C23&gt;=0.9,$D23*$E23," ")," ")</f>
        <v xml:space="preserve"> </v>
      </c>
      <c r="R23" s="4"/>
      <c r="S23" s="4"/>
      <c r="T23" s="4"/>
      <c r="U23" s="4"/>
      <c r="V23" s="4"/>
      <c r="W23" s="4"/>
      <c r="X23" s="4"/>
      <c r="Y23" s="4"/>
      <c r="Z23" s="4"/>
      <c r="AA23" s="4"/>
      <c r="AB23" s="5"/>
      <c r="AC23" s="13"/>
      <c r="AD23" s="8"/>
      <c r="AE23" s="8"/>
      <c r="AF23" s="8"/>
      <c r="AG23" s="8"/>
      <c r="AH23" s="8"/>
      <c r="AI23" s="8"/>
      <c r="AJ23" s="16"/>
    </row>
    <row r="24" spans="1:36">
      <c r="A24" s="38"/>
      <c r="B24" s="97" t="str">
        <f>+B21</f>
        <v>Flyes</v>
      </c>
      <c r="C24" s="35">
        <v>0.65</v>
      </c>
      <c r="D24" s="36">
        <v>4</v>
      </c>
      <c r="E24" s="37">
        <v>1</v>
      </c>
      <c r="F24" s="36">
        <f>MROUND(SQ*C24,AR)</f>
        <v>65</v>
      </c>
      <c r="G24" s="114">
        <f t="shared" ref="G24:G25" si="20">+D24*E24</f>
        <v>4</v>
      </c>
      <c r="H24" s="114">
        <f t="shared" ref="H24:H25" si="21">+F24*G24</f>
        <v>260</v>
      </c>
      <c r="I24" s="4"/>
      <c r="J24" s="4"/>
      <c r="K24" s="4"/>
      <c r="L24" s="4"/>
      <c r="M24" s="114" t="str">
        <f>IF(ISNUMBER(SEARCH("squat",$B24)),IF($C24&gt;=0.5,IF($C24&lt;0.6,$D24*$E24," ")," ")," ")</f>
        <v xml:space="preserve"> </v>
      </c>
      <c r="N24" s="114" t="str">
        <f>IF(ISNUMBER(SEARCH("squat",$B24)),IF($C24&gt;=0.6,IF($C24&lt;0.7,$D24*$E24," ")," ")," ")</f>
        <v xml:space="preserve"> </v>
      </c>
      <c r="O24" s="114" t="str">
        <f>IF(ISNUMBER(SEARCH("squat",$B24)),IF($C24&gt;=0.7,IF($C24&lt;0.8,$D24*$E24," ")," ")," ")</f>
        <v xml:space="preserve"> </v>
      </c>
      <c r="P24" s="114" t="str">
        <f>IF(ISNUMBER(SEARCH("squat",$B24)),IF($C24&gt;=0.8,IF($C24&lt;0.9,$D24*$E24," ")," ")," ")</f>
        <v xml:space="preserve"> </v>
      </c>
      <c r="Q24" s="114" t="str">
        <f>IF(ISNUMBER(SEARCH("squat",$B24)),IF($C24&gt;=0.9,$D24*$E24," ")," ")</f>
        <v xml:space="preserve"> </v>
      </c>
      <c r="R24" s="4"/>
      <c r="S24" s="4"/>
      <c r="T24" s="4"/>
      <c r="U24" s="4"/>
      <c r="V24" s="4"/>
      <c r="W24" s="4"/>
      <c r="X24" s="4"/>
      <c r="Y24" s="4"/>
      <c r="Z24" s="4"/>
      <c r="AA24" s="4"/>
      <c r="AB24" s="5"/>
      <c r="AC24" s="47"/>
      <c r="AD24" s="8"/>
      <c r="AE24" s="8"/>
      <c r="AF24" s="8"/>
      <c r="AG24" s="8"/>
      <c r="AH24" s="8"/>
      <c r="AI24" s="8"/>
      <c r="AJ24" s="16"/>
    </row>
    <row r="25" spans="1:36">
      <c r="A25" s="38"/>
      <c r="B25" s="97" t="str">
        <f>+B23</f>
        <v>Squat w. Chains</v>
      </c>
      <c r="C25" s="35">
        <v>0.75</v>
      </c>
      <c r="D25" s="36">
        <v>3</v>
      </c>
      <c r="E25" s="37">
        <v>5</v>
      </c>
      <c r="F25" s="36">
        <f>MROUND(SQ*C25,AR)</f>
        <v>75</v>
      </c>
      <c r="G25" s="114">
        <f t="shared" si="20"/>
        <v>15</v>
      </c>
      <c r="H25" s="114">
        <f t="shared" si="21"/>
        <v>1125</v>
      </c>
      <c r="I25" s="4"/>
      <c r="J25" s="4"/>
      <c r="K25" s="4"/>
      <c r="L25" s="4"/>
      <c r="M25" s="114" t="str">
        <f>IF(ISNUMBER(SEARCH("squat",$B25)),IF($C25&gt;=0.5,IF($C25&lt;0.6,$D25*$E25," ")," ")," ")</f>
        <v xml:space="preserve"> </v>
      </c>
      <c r="N25" s="114" t="str">
        <f>IF(ISNUMBER(SEARCH("squat",$B25)),IF($C25&gt;=0.6,IF($C25&lt;0.7,$D25*$E25," ")," ")," ")</f>
        <v xml:space="preserve"> </v>
      </c>
      <c r="O25" s="114">
        <f>IF(ISNUMBER(SEARCH("squat",$B25)),IF($C25&gt;=0.7,IF($C25&lt;0.8,$D25*$E25," ")," ")," ")</f>
        <v>15</v>
      </c>
      <c r="P25" s="114" t="str">
        <f>IF(ISNUMBER(SEARCH("squat",$B25)),IF($C25&gt;=0.8,IF($C25&lt;0.9,$D25*$E25," ")," ")," ")</f>
        <v xml:space="preserve"> </v>
      </c>
      <c r="Q25" s="114" t="str">
        <f>IF(ISNUMBER(SEARCH("squat",$B25)),IF($C25&gt;=0.9,$D25*$E25," ")," ")</f>
        <v xml:space="preserve"> </v>
      </c>
      <c r="R25" s="4"/>
      <c r="S25" s="4"/>
      <c r="T25" s="4"/>
      <c r="U25" s="4"/>
      <c r="V25" s="4"/>
      <c r="W25" s="4"/>
      <c r="X25" s="4"/>
      <c r="Y25" s="4"/>
      <c r="Z25" s="4"/>
      <c r="AA25" s="4"/>
      <c r="AB25" s="5"/>
      <c r="AC25" s="6"/>
      <c r="AD25" s="6"/>
      <c r="AE25" s="6"/>
      <c r="AF25" s="6"/>
      <c r="AG25" s="6"/>
      <c r="AH25" s="8"/>
      <c r="AI25" s="8"/>
      <c r="AJ25" s="16"/>
    </row>
    <row r="26" spans="1:36">
      <c r="A26" s="31"/>
      <c r="B26" s="8"/>
      <c r="C26" s="8"/>
      <c r="D26" s="8"/>
      <c r="E26" s="8"/>
      <c r="F26" s="366"/>
      <c r="G26" s="4"/>
      <c r="H26" s="4"/>
      <c r="I26" s="4"/>
      <c r="J26" s="4"/>
      <c r="K26" s="4"/>
      <c r="L26" s="4"/>
      <c r="M26" s="4"/>
      <c r="N26" s="4"/>
      <c r="O26" s="4"/>
      <c r="P26" s="4"/>
      <c r="Q26" s="4"/>
      <c r="R26" s="4"/>
      <c r="S26" s="4"/>
      <c r="T26" s="4"/>
      <c r="U26" s="4"/>
      <c r="V26" s="4"/>
      <c r="W26" s="4"/>
      <c r="X26" s="4"/>
      <c r="Y26" s="4"/>
      <c r="Z26" s="4"/>
      <c r="AA26" s="4"/>
      <c r="AB26" s="8"/>
      <c r="AC26" s="8"/>
      <c r="AD26" s="8"/>
      <c r="AE26" s="8"/>
      <c r="AF26" s="8"/>
      <c r="AG26" s="8"/>
      <c r="AH26" s="8"/>
      <c r="AI26" s="8"/>
      <c r="AJ26" s="16"/>
    </row>
    <row r="27" spans="1:36">
      <c r="A27" s="124">
        <v>6</v>
      </c>
      <c r="B27" s="125" t="s">
        <v>58</v>
      </c>
      <c r="C27" s="126"/>
      <c r="D27" s="127">
        <v>6</v>
      </c>
      <c r="E27" s="128">
        <v>5</v>
      </c>
      <c r="F27" s="127"/>
      <c r="G27" s="90"/>
      <c r="H27" s="90"/>
      <c r="I27" s="90"/>
      <c r="J27" s="90"/>
      <c r="K27" s="90"/>
      <c r="L27" s="90"/>
      <c r="M27" s="90"/>
      <c r="N27" s="90"/>
      <c r="O27" s="90"/>
      <c r="P27" s="90"/>
      <c r="Q27" s="90"/>
      <c r="R27" s="90"/>
      <c r="S27" s="90"/>
      <c r="T27" s="90"/>
      <c r="U27" s="90"/>
      <c r="V27" s="90"/>
      <c r="W27" s="90"/>
      <c r="X27" s="90"/>
      <c r="Y27" s="90"/>
      <c r="Z27" s="90"/>
      <c r="AA27" s="90"/>
      <c r="AB27" s="27"/>
      <c r="AC27" s="125"/>
      <c r="AD27" s="125"/>
      <c r="AE27" s="125"/>
      <c r="AF27" s="125"/>
      <c r="AG27" s="125"/>
      <c r="AH27" s="27"/>
      <c r="AI27" s="27"/>
      <c r="AJ27" s="19"/>
    </row>
    <row r="28" spans="1:36" ht="15" thickBot="1">
      <c r="G28" s="4"/>
      <c r="H28" s="4"/>
      <c r="I28" s="4"/>
      <c r="J28" s="4"/>
      <c r="K28" s="4"/>
      <c r="L28" s="4"/>
      <c r="M28" s="4"/>
      <c r="N28" s="4"/>
      <c r="O28" s="4"/>
      <c r="P28" s="4"/>
      <c r="Q28" s="4"/>
      <c r="R28" s="4"/>
      <c r="S28" s="4"/>
      <c r="T28" s="4"/>
      <c r="U28" s="4"/>
      <c r="V28" s="4"/>
      <c r="W28" s="4"/>
      <c r="X28" s="4"/>
      <c r="Y28" s="4"/>
      <c r="Z28" s="4"/>
      <c r="AA28" s="4"/>
    </row>
    <row r="29" spans="1:36" ht="15" thickBot="1">
      <c r="A29" s="409" t="s">
        <v>11</v>
      </c>
      <c r="B29" s="410"/>
      <c r="C29" s="59" t="s">
        <v>0</v>
      </c>
      <c r="D29" s="59" t="s">
        <v>5</v>
      </c>
      <c r="E29" s="59" t="s">
        <v>6</v>
      </c>
      <c r="F29" s="369" t="s">
        <v>7</v>
      </c>
      <c r="G29" s="4"/>
      <c r="H29" s="4"/>
      <c r="I29" s="4"/>
      <c r="J29" s="4"/>
      <c r="K29" s="4"/>
      <c r="L29" s="4"/>
      <c r="M29" s="4"/>
      <c r="N29" s="4"/>
      <c r="O29" s="4"/>
      <c r="P29" s="4"/>
      <c r="Q29" s="4"/>
      <c r="R29" s="4"/>
      <c r="S29" s="4"/>
      <c r="T29" s="4"/>
      <c r="U29" s="4"/>
      <c r="V29" s="4"/>
      <c r="W29" s="4"/>
      <c r="X29" s="4"/>
      <c r="Y29" s="4"/>
      <c r="Z29" s="4"/>
      <c r="AA29" s="4"/>
    </row>
    <row r="30" spans="1:36">
      <c r="G30" s="4"/>
      <c r="H30" s="90"/>
      <c r="I30" s="90"/>
      <c r="J30" s="90"/>
      <c r="K30" s="90"/>
      <c r="L30" s="4"/>
      <c r="M30" s="4"/>
      <c r="N30" s="4"/>
      <c r="O30" s="4"/>
      <c r="P30" s="4"/>
      <c r="Q30" s="4"/>
      <c r="R30" s="4"/>
      <c r="S30" s="4"/>
      <c r="T30" s="4"/>
      <c r="U30" s="4"/>
      <c r="V30" s="4"/>
      <c r="W30" s="4"/>
      <c r="X30" s="4"/>
      <c r="Y30" s="4"/>
      <c r="Z30" s="4"/>
      <c r="AA30" s="4"/>
    </row>
    <row r="31" spans="1:36">
      <c r="A31" s="130">
        <v>1</v>
      </c>
      <c r="B31" s="129" t="s">
        <v>67</v>
      </c>
      <c r="C31" s="74">
        <v>0.5</v>
      </c>
      <c r="D31" s="75">
        <v>4</v>
      </c>
      <c r="E31" s="75">
        <v>1</v>
      </c>
      <c r="F31" s="370">
        <f>MROUND(DL*C31,AR)</f>
        <v>50</v>
      </c>
      <c r="G31" s="76"/>
      <c r="H31" s="4"/>
      <c r="K31" s="100">
        <f>+D31*E31</f>
        <v>4</v>
      </c>
      <c r="L31" s="98">
        <f>+K31*F31</f>
        <v>200</v>
      </c>
      <c r="M31" s="76"/>
      <c r="N31" s="76"/>
      <c r="O31" s="76"/>
      <c r="P31" s="76"/>
      <c r="Q31" s="76"/>
      <c r="R31" s="76" t="str">
        <f>IF(ISNUMBER(SEARCH("bench",$B31)),IF($C31&gt;=0.5,IF($C31&lt;0.6,$D31*$E31," ")," ")," ")</f>
        <v xml:space="preserve"> </v>
      </c>
      <c r="S31" s="76" t="str">
        <f>IF(ISNUMBER(SEARCH("bench",$B31)),IF($C31&gt;=0.6,IF($C31&lt;0.7,$D31*$E31," ")," ")," ")</f>
        <v xml:space="preserve"> </v>
      </c>
      <c r="T31" s="76" t="str">
        <f>IF(ISNUMBER(SEARCH("bench",$B31)),IF($C31&gt;=0.7,IF($C31&lt;0.8,$D31*$E31," ")," ")," ")</f>
        <v xml:space="preserve"> </v>
      </c>
      <c r="U31" s="76" t="str">
        <f>IF(ISNUMBER(SEARCH("bench",$B31)),IF($C31&gt;=0.8,IF($C31&lt;0.9,$D31*$E31," ")," ")," ")</f>
        <v xml:space="preserve"> </v>
      </c>
      <c r="V31" s="76" t="str">
        <f>IF(ISNUMBER(SEARCH("bench",$B31)),IF($C31&gt;=0.9,$D31*$E31," ")," ")</f>
        <v xml:space="preserve"> </v>
      </c>
      <c r="W31" s="103">
        <f t="shared" ref="W31:W34" si="22">IF(ISNUMBER(SEARCH("deadlift",$B31)),IF($C31&gt;=0.5,IF($C31&lt;0.6,$D31*$E31," ")," ")," ")</f>
        <v>4</v>
      </c>
      <c r="X31" s="103" t="str">
        <f t="shared" ref="X31:X34" si="23">IF(ISNUMBER(SEARCH("deadlift",$B31)),IF($C31&gt;=0.6,IF($C31&lt;0.7,$D31*$E31," ")," ")," ")</f>
        <v xml:space="preserve"> </v>
      </c>
      <c r="Y31" s="103" t="str">
        <f t="shared" ref="Y31:Y34" si="24">IF(ISNUMBER(SEARCH("deadlift",$B31)),IF($C31&gt;=0.7,IF($C31&lt;0.8,$D31*$E31," ")," ")," ")</f>
        <v xml:space="preserve"> </v>
      </c>
      <c r="Z31" s="103" t="str">
        <f t="shared" ref="Z31:Z34" si="25">IF(ISNUMBER(SEARCH("deadlift",$B31)),IF($C31&gt;=0.8,IF($C31&lt;0.9,$D31*$E31," ")," ")," ")</f>
        <v xml:space="preserve"> </v>
      </c>
      <c r="AA31" s="103" t="str">
        <f t="shared" ref="AA31:AA34" si="26">IF(ISNUMBER(SEARCH("deadlift",$B31)),IF($C31&gt;=0.9,$D31*$E31," ")," ")</f>
        <v xml:space="preserve"> </v>
      </c>
      <c r="AB31" s="77"/>
      <c r="AC31" s="70"/>
      <c r="AD31" s="78"/>
      <c r="AE31" s="78"/>
      <c r="AF31" s="78"/>
      <c r="AG31" s="78"/>
      <c r="AH31" s="78"/>
      <c r="AI31" s="78"/>
      <c r="AJ31" s="79"/>
    </row>
    <row r="32" spans="1:36">
      <c r="A32" s="80"/>
      <c r="B32" s="81" t="str">
        <f>+B31</f>
        <v>Deadlift</v>
      </c>
      <c r="C32" s="74">
        <v>0.6</v>
      </c>
      <c r="D32" s="75">
        <v>4</v>
      </c>
      <c r="E32" s="75">
        <v>1</v>
      </c>
      <c r="F32" s="370">
        <f>MROUND(DL*C32,AR)</f>
        <v>60</v>
      </c>
      <c r="G32" s="4"/>
      <c r="H32" s="4"/>
      <c r="K32" s="98">
        <f>+D32*E32</f>
        <v>4</v>
      </c>
      <c r="L32" s="98">
        <f>+K32*F32</f>
        <v>240</v>
      </c>
      <c r="M32" s="4"/>
      <c r="N32" s="4"/>
      <c r="O32" s="4"/>
      <c r="P32" s="4"/>
      <c r="Q32" s="4"/>
      <c r="R32" s="4" t="str">
        <f>IF(ISNUMBER(SEARCH("bench",$B32)),IF($C32&gt;=0.5,IF($C32&lt;0.6,$D32*$E32," ")," ")," ")</f>
        <v xml:space="preserve"> </v>
      </c>
      <c r="S32" s="4" t="str">
        <f>IF(ISNUMBER(SEARCH("bench",$B32)),IF($C32&gt;=0.6,IF($C32&lt;0.7,$D32*$E32," ")," ")," ")</f>
        <v xml:space="preserve"> </v>
      </c>
      <c r="T32" s="4" t="str">
        <f>IF(ISNUMBER(SEARCH("bench",$B32)),IF($C32&gt;=0.7,IF($C32&lt;0.8,$D32*$E32," ")," ")," ")</f>
        <v xml:space="preserve"> </v>
      </c>
      <c r="U32" s="4" t="str">
        <f>IF(ISNUMBER(SEARCH("bench",$B32)),IF($C32&gt;=0.8,IF($C32&lt;0.9,$D32*$E32," ")," ")," ")</f>
        <v xml:space="preserve"> </v>
      </c>
      <c r="V32" s="4" t="str">
        <f>IF(ISNUMBER(SEARCH("bench",$B32)),IF($C32&gt;=0.9,$D32*$E32," ")," ")</f>
        <v xml:space="preserve"> </v>
      </c>
      <c r="W32" s="103" t="str">
        <f t="shared" si="22"/>
        <v xml:space="preserve"> </v>
      </c>
      <c r="X32" s="103">
        <f t="shared" si="23"/>
        <v>4</v>
      </c>
      <c r="Y32" s="103" t="str">
        <f t="shared" si="24"/>
        <v xml:space="preserve"> </v>
      </c>
      <c r="Z32" s="103" t="str">
        <f t="shared" si="25"/>
        <v xml:space="preserve"> </v>
      </c>
      <c r="AA32" s="103" t="str">
        <f t="shared" si="26"/>
        <v xml:space="preserve"> </v>
      </c>
      <c r="AB32" s="5"/>
      <c r="AC32" s="82"/>
      <c r="AD32" s="8"/>
      <c r="AE32" s="8"/>
      <c r="AF32" s="8"/>
      <c r="AG32" s="8"/>
      <c r="AH32" s="8"/>
      <c r="AI32" s="8"/>
      <c r="AJ32" s="16"/>
    </row>
    <row r="33" spans="1:36">
      <c r="A33" s="80"/>
      <c r="B33" s="81" t="str">
        <f t="shared" ref="B33:B34" si="27">+B32</f>
        <v>Deadlift</v>
      </c>
      <c r="C33" s="74">
        <v>0.7</v>
      </c>
      <c r="D33" s="75">
        <v>3</v>
      </c>
      <c r="E33" s="75">
        <v>2</v>
      </c>
      <c r="F33" s="370">
        <f>MROUND(DL*C33,AR)</f>
        <v>70</v>
      </c>
      <c r="G33" s="4"/>
      <c r="H33" s="4"/>
      <c r="K33" s="98">
        <f>+D33*E33</f>
        <v>6</v>
      </c>
      <c r="L33" s="98">
        <f>+K33*F33</f>
        <v>420</v>
      </c>
      <c r="M33" s="4"/>
      <c r="N33" s="4"/>
      <c r="O33" s="4"/>
      <c r="P33" s="4"/>
      <c r="Q33" s="4"/>
      <c r="R33" s="4" t="str">
        <f>IF(ISNUMBER(SEARCH("bench",$B33)),IF($C33&gt;=0.5,IF($C33&lt;0.6,$D33*$E33," ")," ")," ")</f>
        <v xml:space="preserve"> </v>
      </c>
      <c r="S33" s="4" t="str">
        <f>IF(ISNUMBER(SEARCH("bench",$B33)),IF($C33&gt;=0.6,IF($C33&lt;0.7,$D33*$E33," ")," ")," ")</f>
        <v xml:space="preserve"> </v>
      </c>
      <c r="T33" s="4" t="str">
        <f>IF(ISNUMBER(SEARCH("bench",$B33)),IF($C33&gt;=0.7,IF($C33&lt;0.8,$D33*$E33," ")," ")," ")</f>
        <v xml:space="preserve"> </v>
      </c>
      <c r="U33" s="4" t="str">
        <f>IF(ISNUMBER(SEARCH("bench",$B33)),IF($C33&gt;=0.8,IF($C33&lt;0.9,$D33*$E33," ")," ")," ")</f>
        <v xml:space="preserve"> </v>
      </c>
      <c r="V33" s="4" t="str">
        <f>IF(ISNUMBER(SEARCH("bench",$B33)),IF($C33&gt;=0.9,$D33*$E33," ")," ")</f>
        <v xml:space="preserve"> </v>
      </c>
      <c r="W33" s="103" t="str">
        <f t="shared" si="22"/>
        <v xml:space="preserve"> </v>
      </c>
      <c r="X33" s="103" t="str">
        <f t="shared" si="23"/>
        <v xml:space="preserve"> </v>
      </c>
      <c r="Y33" s="103">
        <f t="shared" si="24"/>
        <v>6</v>
      </c>
      <c r="Z33" s="103" t="str">
        <f t="shared" si="25"/>
        <v xml:space="preserve"> </v>
      </c>
      <c r="AA33" s="103" t="str">
        <f t="shared" si="26"/>
        <v xml:space="preserve"> </v>
      </c>
      <c r="AB33" s="5"/>
      <c r="AC33" s="70"/>
      <c r="AD33" s="70"/>
      <c r="AE33" s="8"/>
      <c r="AF33" s="8"/>
      <c r="AG33" s="8"/>
      <c r="AH33" s="8"/>
      <c r="AI33" s="8"/>
      <c r="AJ33" s="16"/>
    </row>
    <row r="34" spans="1:36">
      <c r="A34" s="80"/>
      <c r="B34" s="81" t="str">
        <f t="shared" si="27"/>
        <v>Deadlift</v>
      </c>
      <c r="C34" s="74">
        <v>0.8</v>
      </c>
      <c r="D34" s="75">
        <v>3</v>
      </c>
      <c r="E34" s="75">
        <v>5</v>
      </c>
      <c r="F34" s="370">
        <f>MROUND(DL*C34,AR)</f>
        <v>80</v>
      </c>
      <c r="G34" s="4"/>
      <c r="H34" s="4"/>
      <c r="K34" s="98">
        <f>+D34*E34</f>
        <v>15</v>
      </c>
      <c r="L34" s="98">
        <f>+K34*F34</f>
        <v>1200</v>
      </c>
      <c r="M34" s="4"/>
      <c r="N34" s="4"/>
      <c r="O34" s="4"/>
      <c r="P34" s="4"/>
      <c r="Q34" s="4"/>
      <c r="R34" s="4" t="str">
        <f>IF(ISNUMBER(SEARCH("bench",$B34)),IF($C34&gt;=0.5,IF($C34&lt;0.6,$D34*$E34," ")," ")," ")</f>
        <v xml:space="preserve"> </v>
      </c>
      <c r="S34" s="4" t="str">
        <f>IF(ISNUMBER(SEARCH("bench",$B34)),IF($C34&gt;=0.6,IF($C34&lt;0.7,$D34*$E34," ")," ")," ")</f>
        <v xml:space="preserve"> </v>
      </c>
      <c r="T34" s="4" t="str">
        <f>IF(ISNUMBER(SEARCH("bench",$B34)),IF($C34&gt;=0.7,IF($C34&lt;0.8,$D34*$E34," ")," ")," ")</f>
        <v xml:space="preserve"> </v>
      </c>
      <c r="U34" s="4" t="str">
        <f>IF(ISNUMBER(SEARCH("bench",$B34)),IF($C34&gt;=0.8,IF($C34&lt;0.9,$D34*$E34," ")," ")," ")</f>
        <v xml:space="preserve"> </v>
      </c>
      <c r="V34" s="4" t="str">
        <f>IF(ISNUMBER(SEARCH("bench",$B34)),IF($C34&gt;=0.9,$D34*$E34," ")," ")</f>
        <v xml:space="preserve"> </v>
      </c>
      <c r="W34" s="103" t="str">
        <f t="shared" si="22"/>
        <v xml:space="preserve"> </v>
      </c>
      <c r="X34" s="103" t="str">
        <f t="shared" si="23"/>
        <v xml:space="preserve"> </v>
      </c>
      <c r="Y34" s="103" t="str">
        <f t="shared" si="24"/>
        <v xml:space="preserve"> </v>
      </c>
      <c r="Z34" s="103">
        <f t="shared" si="25"/>
        <v>15</v>
      </c>
      <c r="AA34" s="103" t="str">
        <f t="shared" si="26"/>
        <v xml:space="preserve"> </v>
      </c>
      <c r="AB34" s="5"/>
      <c r="AC34" s="70"/>
      <c r="AD34" s="70"/>
      <c r="AE34" s="70"/>
      <c r="AF34" s="70"/>
      <c r="AG34" s="70"/>
      <c r="AH34" s="8"/>
      <c r="AI34" s="8"/>
      <c r="AJ34" s="16"/>
    </row>
    <row r="35" spans="1:36">
      <c r="AJ35" s="16"/>
    </row>
    <row r="36" spans="1:36">
      <c r="A36" s="15">
        <v>2</v>
      </c>
      <c r="B36" s="116" t="s">
        <v>8</v>
      </c>
      <c r="C36" s="117">
        <v>0.5</v>
      </c>
      <c r="D36" s="118">
        <v>5</v>
      </c>
      <c r="E36" s="119">
        <v>1</v>
      </c>
      <c r="F36" s="11">
        <f>MROUND(BP*C36,AR)</f>
        <v>50</v>
      </c>
      <c r="G36" s="4"/>
      <c r="H36" s="4"/>
      <c r="I36" s="120">
        <f t="shared" ref="I36" si="28">+D36*E36</f>
        <v>5</v>
      </c>
      <c r="J36" s="120">
        <f>+I36*F36</f>
        <v>250</v>
      </c>
      <c r="K36" s="4"/>
      <c r="L36" s="4"/>
      <c r="M36" s="4"/>
      <c r="N36" s="4"/>
      <c r="O36" s="4"/>
      <c r="P36" s="4"/>
      <c r="Q36" s="4"/>
      <c r="R36" s="120">
        <f>IF(ISNUMBER(SEARCH("bench",$B36)),IF($C36&gt;=0.5,IF($C36&lt;0.6,$D36*$E36," ")," ")," ")</f>
        <v>5</v>
      </c>
      <c r="S36" s="120" t="str">
        <f>IF(ISNUMBER(SEARCH("bench",$B36)),IF($C36&gt;=0.6,IF($C36&lt;0.7,$D36*$E36," ")," ")," ")</f>
        <v xml:space="preserve"> </v>
      </c>
      <c r="T36" s="120" t="str">
        <f>IF(ISNUMBER(SEARCH("bench",$B36)),IF($C36&gt;=0.7,IF($C36&lt;0.8,$D36*$E36," ")," ")," ")</f>
        <v xml:space="preserve"> </v>
      </c>
      <c r="U36" s="120" t="str">
        <f>IF(ISNUMBER(SEARCH("bench",$B36)),IF($C36&gt;=0.8,IF($C36&lt;0.9,$D36*$E36," ")," ")," ")</f>
        <v xml:space="preserve"> </v>
      </c>
      <c r="V36" s="120" t="str">
        <f>IF(ISNUMBER(SEARCH("bench",$B36)),IF($C36&gt;=0.9,$D36*$E36," ")," ")</f>
        <v xml:space="preserve"> </v>
      </c>
      <c r="W36" s="4"/>
      <c r="X36" s="4"/>
      <c r="Y36" s="4"/>
      <c r="Z36" s="4"/>
      <c r="AA36" s="4"/>
      <c r="AB36" s="5"/>
      <c r="AC36" s="13"/>
      <c r="AD36" s="8"/>
      <c r="AE36" s="8"/>
      <c r="AF36" s="8"/>
      <c r="AG36" s="8"/>
      <c r="AH36" s="8"/>
      <c r="AI36" s="8"/>
      <c r="AJ36" s="16"/>
    </row>
    <row r="37" spans="1:36">
      <c r="A37" s="15"/>
      <c r="B37" s="20" t="str">
        <f>+B36</f>
        <v>BenchPress</v>
      </c>
      <c r="C37" s="10">
        <v>0.6</v>
      </c>
      <c r="D37" s="11">
        <v>5</v>
      </c>
      <c r="E37" s="12">
        <v>1</v>
      </c>
      <c r="F37" s="11">
        <f t="shared" ref="F37:F44" si="29">MROUND(BP*C37,AR)</f>
        <v>60</v>
      </c>
      <c r="G37" s="4"/>
      <c r="H37" s="4"/>
      <c r="I37" s="58">
        <f t="shared" ref="I37:I44" si="30">+D37*E37</f>
        <v>5</v>
      </c>
      <c r="J37" s="58">
        <f t="shared" ref="J37:J44" si="31">+I37*F37</f>
        <v>300</v>
      </c>
      <c r="K37" s="4"/>
      <c r="L37" s="4"/>
      <c r="M37" s="4"/>
      <c r="N37" s="4"/>
      <c r="O37" s="4"/>
      <c r="P37" s="4"/>
      <c r="Q37" s="4"/>
      <c r="R37" s="58" t="str">
        <f t="shared" ref="R37:R48" si="32">IF(ISNUMBER(SEARCH("bench",$B37)),IF($C37&gt;=0.5,IF($C37&lt;0.6,$D37*$E37," ")," ")," ")</f>
        <v xml:space="preserve"> </v>
      </c>
      <c r="S37" s="58">
        <f t="shared" ref="S37:S48" si="33">IF(ISNUMBER(SEARCH("bench",$B37)),IF($C37&gt;=0.6,IF($C37&lt;0.7,$D37*$E37," ")," ")," ")</f>
        <v>5</v>
      </c>
      <c r="T37" s="58" t="str">
        <f t="shared" ref="T37:T48" si="34">IF(ISNUMBER(SEARCH("bench",$B37)),IF($C37&gt;=0.7,IF($C37&lt;0.8,$D37*$E37," ")," ")," ")</f>
        <v xml:space="preserve"> </v>
      </c>
      <c r="U37" s="58" t="str">
        <f t="shared" ref="U37:U48" si="35">IF(ISNUMBER(SEARCH("bench",$B37)),IF($C37&gt;=0.8,IF($C37&lt;0.9,$D37*$E37," ")," ")," ")</f>
        <v xml:space="preserve"> </v>
      </c>
      <c r="V37" s="58" t="str">
        <f t="shared" ref="V37:V48" si="36">IF(ISNUMBER(SEARCH("bench",$B37)),IF($C37&gt;=0.9,$D37*$E37," ")," ")</f>
        <v xml:space="preserve"> </v>
      </c>
      <c r="W37" s="4"/>
      <c r="X37" s="4"/>
      <c r="Y37" s="4"/>
      <c r="Z37" s="4"/>
      <c r="AA37" s="4"/>
      <c r="AB37" s="5"/>
      <c r="AC37" s="7"/>
      <c r="AD37" s="8"/>
      <c r="AE37" s="8"/>
      <c r="AF37" s="8"/>
      <c r="AG37" s="8"/>
      <c r="AH37" s="8"/>
      <c r="AI37" s="8"/>
      <c r="AJ37" s="16"/>
    </row>
    <row r="38" spans="1:36">
      <c r="A38" s="21"/>
      <c r="B38" s="20" t="str">
        <f t="shared" ref="B38:B48" si="37">+B37</f>
        <v>BenchPress</v>
      </c>
      <c r="C38" s="10">
        <v>0.7</v>
      </c>
      <c r="D38" s="11">
        <v>4</v>
      </c>
      <c r="E38" s="12">
        <v>1</v>
      </c>
      <c r="F38" s="11">
        <f t="shared" si="29"/>
        <v>70</v>
      </c>
      <c r="G38" s="4"/>
      <c r="H38" s="4"/>
      <c r="I38" s="58">
        <f t="shared" si="30"/>
        <v>4</v>
      </c>
      <c r="J38" s="58">
        <f t="shared" si="31"/>
        <v>280</v>
      </c>
      <c r="K38" s="4"/>
      <c r="L38" s="4"/>
      <c r="M38" s="4"/>
      <c r="N38" s="4"/>
      <c r="O38" s="4"/>
      <c r="P38" s="4"/>
      <c r="Q38" s="4"/>
      <c r="R38" s="58" t="str">
        <f t="shared" si="32"/>
        <v xml:space="preserve"> </v>
      </c>
      <c r="S38" s="58" t="str">
        <f t="shared" si="33"/>
        <v xml:space="preserve"> </v>
      </c>
      <c r="T38" s="58">
        <f t="shared" si="34"/>
        <v>4</v>
      </c>
      <c r="U38" s="58" t="str">
        <f t="shared" si="35"/>
        <v xml:space="preserve"> </v>
      </c>
      <c r="V38" s="58" t="str">
        <f t="shared" si="36"/>
        <v xml:space="preserve"> </v>
      </c>
      <c r="W38" s="4"/>
      <c r="X38" s="4"/>
      <c r="Y38" s="4"/>
      <c r="Z38" s="4"/>
      <c r="AA38" s="4"/>
      <c r="AB38" s="5"/>
      <c r="AC38" s="7"/>
      <c r="AD38" s="8"/>
      <c r="AE38" s="8"/>
      <c r="AF38" s="8"/>
      <c r="AG38" s="8"/>
      <c r="AH38" s="8"/>
      <c r="AI38" s="8"/>
      <c r="AJ38" s="16"/>
    </row>
    <row r="39" spans="1:36">
      <c r="A39" s="15"/>
      <c r="B39" s="20" t="str">
        <f t="shared" si="37"/>
        <v>BenchPress</v>
      </c>
      <c r="C39" s="10">
        <v>0.75</v>
      </c>
      <c r="D39" s="11">
        <v>3</v>
      </c>
      <c r="E39" s="12">
        <v>1</v>
      </c>
      <c r="F39" s="11">
        <f t="shared" si="29"/>
        <v>75</v>
      </c>
      <c r="G39" s="4"/>
      <c r="H39" s="4"/>
      <c r="I39" s="58">
        <f t="shared" si="30"/>
        <v>3</v>
      </c>
      <c r="J39" s="58">
        <f t="shared" si="31"/>
        <v>225</v>
      </c>
      <c r="K39" s="4"/>
      <c r="L39" s="4"/>
      <c r="M39" s="4"/>
      <c r="N39" s="4"/>
      <c r="O39" s="4"/>
      <c r="P39" s="4"/>
      <c r="Q39" s="4"/>
      <c r="R39" s="58" t="str">
        <f t="shared" si="32"/>
        <v xml:space="preserve"> </v>
      </c>
      <c r="S39" s="58" t="str">
        <f t="shared" si="33"/>
        <v xml:space="preserve"> </v>
      </c>
      <c r="T39" s="58">
        <f t="shared" si="34"/>
        <v>3</v>
      </c>
      <c r="U39" s="58" t="str">
        <f t="shared" si="35"/>
        <v xml:space="preserve"> </v>
      </c>
      <c r="V39" s="58" t="str">
        <f t="shared" si="36"/>
        <v xml:space="preserve"> </v>
      </c>
      <c r="W39" s="4"/>
      <c r="X39" s="4"/>
      <c r="Y39" s="4"/>
      <c r="Z39" s="4"/>
      <c r="AA39" s="4"/>
      <c r="AB39" s="5"/>
      <c r="AC39" s="22"/>
      <c r="AD39" s="8"/>
      <c r="AE39" s="8"/>
      <c r="AF39" s="8"/>
      <c r="AG39" s="8"/>
      <c r="AH39" s="8"/>
      <c r="AI39" s="8"/>
      <c r="AJ39" s="16"/>
    </row>
    <row r="40" spans="1:36">
      <c r="A40" s="91"/>
      <c r="B40" s="20" t="str">
        <f t="shared" si="37"/>
        <v>BenchPress</v>
      </c>
      <c r="C40" s="93">
        <v>0.8</v>
      </c>
      <c r="D40" s="94">
        <v>2</v>
      </c>
      <c r="E40" s="95">
        <v>2</v>
      </c>
      <c r="F40" s="11">
        <f t="shared" si="29"/>
        <v>80</v>
      </c>
      <c r="G40" s="4"/>
      <c r="H40" s="4"/>
      <c r="I40" s="58">
        <f t="shared" si="30"/>
        <v>4</v>
      </c>
      <c r="J40" s="58">
        <f t="shared" si="31"/>
        <v>320</v>
      </c>
      <c r="K40" s="4"/>
      <c r="L40" s="4"/>
      <c r="M40" s="4"/>
      <c r="N40" s="4"/>
      <c r="O40" s="4"/>
      <c r="P40" s="4"/>
      <c r="Q40" s="4"/>
      <c r="R40" s="58" t="str">
        <f t="shared" si="32"/>
        <v xml:space="preserve"> </v>
      </c>
      <c r="S40" s="58" t="str">
        <f t="shared" si="33"/>
        <v xml:space="preserve"> </v>
      </c>
      <c r="T40" s="58" t="str">
        <f t="shared" si="34"/>
        <v xml:space="preserve"> </v>
      </c>
      <c r="U40" s="58">
        <f t="shared" si="35"/>
        <v>4</v>
      </c>
      <c r="V40" s="58" t="str">
        <f t="shared" si="36"/>
        <v xml:space="preserve"> </v>
      </c>
      <c r="W40" s="4"/>
      <c r="X40" s="4"/>
      <c r="Y40" s="4"/>
      <c r="Z40" s="4"/>
      <c r="AA40" s="4"/>
      <c r="AB40" s="5"/>
      <c r="AC40" s="96"/>
      <c r="AD40" s="7"/>
      <c r="AE40" s="8"/>
      <c r="AF40" s="8"/>
      <c r="AG40" s="8"/>
      <c r="AH40" s="8"/>
      <c r="AI40" s="8"/>
      <c r="AJ40" s="16"/>
    </row>
    <row r="41" spans="1:36">
      <c r="A41" s="91"/>
      <c r="B41" s="20" t="str">
        <f t="shared" si="37"/>
        <v>BenchPress</v>
      </c>
      <c r="C41" s="93">
        <v>0.85</v>
      </c>
      <c r="D41" s="94">
        <v>1</v>
      </c>
      <c r="E41" s="95">
        <v>2</v>
      </c>
      <c r="F41" s="11">
        <f t="shared" si="29"/>
        <v>85</v>
      </c>
      <c r="G41" s="4"/>
      <c r="H41" s="4"/>
      <c r="I41" s="58">
        <f t="shared" si="30"/>
        <v>2</v>
      </c>
      <c r="J41" s="58">
        <f t="shared" si="31"/>
        <v>170</v>
      </c>
      <c r="K41" s="4"/>
      <c r="L41" s="4"/>
      <c r="M41" s="4"/>
      <c r="N41" s="4"/>
      <c r="O41" s="4"/>
      <c r="P41" s="4"/>
      <c r="Q41" s="4"/>
      <c r="R41" s="58" t="str">
        <f t="shared" si="32"/>
        <v xml:space="preserve"> </v>
      </c>
      <c r="S41" s="58" t="str">
        <f t="shared" si="33"/>
        <v xml:space="preserve"> </v>
      </c>
      <c r="T41" s="58" t="str">
        <f t="shared" si="34"/>
        <v xml:space="preserve"> </v>
      </c>
      <c r="U41" s="58">
        <f t="shared" si="35"/>
        <v>2</v>
      </c>
      <c r="V41" s="58" t="str">
        <f t="shared" si="36"/>
        <v xml:space="preserve"> </v>
      </c>
      <c r="W41" s="4"/>
      <c r="X41" s="4"/>
      <c r="Y41" s="4"/>
      <c r="Z41" s="4"/>
      <c r="AA41" s="4"/>
      <c r="AB41" s="5"/>
      <c r="AC41" s="96"/>
      <c r="AD41" s="7"/>
      <c r="AE41" s="8"/>
      <c r="AF41" s="8"/>
      <c r="AG41" s="8"/>
      <c r="AH41" s="8"/>
      <c r="AI41" s="8"/>
      <c r="AJ41" s="16"/>
    </row>
    <row r="42" spans="1:36">
      <c r="A42" s="91"/>
      <c r="B42" s="20" t="str">
        <f t="shared" si="37"/>
        <v>BenchPress</v>
      </c>
      <c r="C42" s="93">
        <v>0.8</v>
      </c>
      <c r="D42" s="94">
        <v>2</v>
      </c>
      <c r="E42" s="95">
        <v>2</v>
      </c>
      <c r="F42" s="11">
        <f t="shared" si="29"/>
        <v>80</v>
      </c>
      <c r="G42" s="4"/>
      <c r="H42" s="4"/>
      <c r="I42" s="58">
        <f t="shared" si="30"/>
        <v>4</v>
      </c>
      <c r="J42" s="58">
        <f t="shared" si="31"/>
        <v>320</v>
      </c>
      <c r="K42" s="4"/>
      <c r="L42" s="4"/>
      <c r="M42" s="4"/>
      <c r="N42" s="4"/>
      <c r="O42" s="4"/>
      <c r="P42" s="4"/>
      <c r="Q42" s="4"/>
      <c r="R42" s="58" t="str">
        <f t="shared" si="32"/>
        <v xml:space="preserve"> </v>
      </c>
      <c r="S42" s="58" t="str">
        <f t="shared" si="33"/>
        <v xml:space="preserve"> </v>
      </c>
      <c r="T42" s="58" t="str">
        <f t="shared" si="34"/>
        <v xml:space="preserve"> </v>
      </c>
      <c r="U42" s="58">
        <f t="shared" si="35"/>
        <v>4</v>
      </c>
      <c r="V42" s="58" t="str">
        <f t="shared" si="36"/>
        <v xml:space="preserve"> </v>
      </c>
      <c r="W42" s="4"/>
      <c r="X42" s="4"/>
      <c r="Y42" s="4"/>
      <c r="Z42" s="4"/>
      <c r="AA42" s="4"/>
      <c r="AB42" s="5"/>
      <c r="AC42" s="96"/>
      <c r="AD42" s="280"/>
      <c r="AE42" s="8"/>
      <c r="AF42" s="8"/>
      <c r="AG42" s="8"/>
      <c r="AH42" s="8"/>
      <c r="AI42" s="8"/>
      <c r="AJ42" s="16"/>
    </row>
    <row r="43" spans="1:36">
      <c r="A43" s="15"/>
      <c r="B43" s="20" t="str">
        <f t="shared" si="37"/>
        <v>BenchPress</v>
      </c>
      <c r="C43" s="10">
        <v>0.75</v>
      </c>
      <c r="D43" s="11">
        <v>3</v>
      </c>
      <c r="E43" s="12">
        <v>1</v>
      </c>
      <c r="F43" s="11">
        <f t="shared" si="29"/>
        <v>75</v>
      </c>
      <c r="G43" s="4"/>
      <c r="H43" s="4"/>
      <c r="I43" s="58">
        <f t="shared" si="30"/>
        <v>3</v>
      </c>
      <c r="J43" s="58">
        <f t="shared" si="31"/>
        <v>225</v>
      </c>
      <c r="K43" s="4"/>
      <c r="L43" s="4"/>
      <c r="M43" s="4"/>
      <c r="N43" s="4"/>
      <c r="O43" s="4"/>
      <c r="P43" s="4"/>
      <c r="Q43" s="4"/>
      <c r="R43" s="58" t="str">
        <f t="shared" si="32"/>
        <v xml:space="preserve"> </v>
      </c>
      <c r="S43" s="58" t="str">
        <f t="shared" si="33"/>
        <v xml:space="preserve"> </v>
      </c>
      <c r="T43" s="58">
        <f t="shared" si="34"/>
        <v>3</v>
      </c>
      <c r="U43" s="58" t="str">
        <f t="shared" si="35"/>
        <v xml:space="preserve"> </v>
      </c>
      <c r="V43" s="58" t="str">
        <f t="shared" si="36"/>
        <v xml:space="preserve"> </v>
      </c>
      <c r="W43" s="4"/>
      <c r="X43" s="4"/>
      <c r="Y43" s="4"/>
      <c r="Z43" s="4"/>
      <c r="AA43" s="4"/>
      <c r="AB43" s="5"/>
      <c r="AC43" s="7"/>
      <c r="AD43" s="8"/>
      <c r="AE43" s="8"/>
      <c r="AF43" s="8"/>
      <c r="AG43" s="8"/>
      <c r="AH43" s="8"/>
      <c r="AI43" s="8"/>
      <c r="AJ43" s="16"/>
    </row>
    <row r="44" spans="1:36">
      <c r="A44" s="21"/>
      <c r="B44" s="20" t="str">
        <f t="shared" si="37"/>
        <v>BenchPress</v>
      </c>
      <c r="C44" s="10">
        <v>0.7</v>
      </c>
      <c r="D44" s="11">
        <v>4</v>
      </c>
      <c r="E44" s="12">
        <v>1</v>
      </c>
      <c r="F44" s="11">
        <f t="shared" si="29"/>
        <v>70</v>
      </c>
      <c r="G44" s="4"/>
      <c r="H44" s="4"/>
      <c r="I44" s="58">
        <f t="shared" si="30"/>
        <v>4</v>
      </c>
      <c r="J44" s="58">
        <f t="shared" si="31"/>
        <v>280</v>
      </c>
      <c r="K44" s="4"/>
      <c r="L44" s="4"/>
      <c r="M44" s="4"/>
      <c r="N44" s="4"/>
      <c r="O44" s="4"/>
      <c r="P44" s="4"/>
      <c r="Q44" s="4"/>
      <c r="R44" s="58" t="str">
        <f t="shared" si="32"/>
        <v xml:space="preserve"> </v>
      </c>
      <c r="S44" s="58" t="str">
        <f t="shared" si="33"/>
        <v xml:space="preserve"> </v>
      </c>
      <c r="T44" s="58">
        <f t="shared" si="34"/>
        <v>4</v>
      </c>
      <c r="U44" s="58" t="str">
        <f t="shared" si="35"/>
        <v xml:space="preserve"> </v>
      </c>
      <c r="V44" s="58" t="str">
        <f t="shared" si="36"/>
        <v xml:space="preserve"> </v>
      </c>
      <c r="W44" s="4"/>
      <c r="X44" s="4"/>
      <c r="Y44" s="4"/>
      <c r="Z44" s="4"/>
      <c r="AA44" s="4"/>
      <c r="AB44" s="5"/>
      <c r="AC44" s="13"/>
      <c r="AD44" s="8"/>
      <c r="AE44" s="8"/>
      <c r="AF44" s="8"/>
      <c r="AG44" s="8"/>
      <c r="AH44" s="8"/>
      <c r="AI44" s="8"/>
      <c r="AJ44" s="16"/>
    </row>
    <row r="45" spans="1:36">
      <c r="A45" s="91"/>
      <c r="B45" s="20" t="str">
        <f t="shared" si="37"/>
        <v>BenchPress</v>
      </c>
      <c r="C45" s="93">
        <v>0.65</v>
      </c>
      <c r="D45" s="94">
        <v>6</v>
      </c>
      <c r="E45" s="95">
        <v>1</v>
      </c>
      <c r="F45" s="11">
        <f t="shared" ref="F45:F48" si="38">MROUND(BP*C45,AR)</f>
        <v>65</v>
      </c>
      <c r="G45" s="4"/>
      <c r="H45" s="4"/>
      <c r="I45" s="58">
        <f t="shared" ref="I45:I48" si="39">+D45*E45</f>
        <v>6</v>
      </c>
      <c r="J45" s="58">
        <f t="shared" ref="J45:J48" si="40">+I45*F45</f>
        <v>390</v>
      </c>
      <c r="K45" s="4"/>
      <c r="L45" s="4"/>
      <c r="M45" s="4"/>
      <c r="N45" s="4"/>
      <c r="O45" s="4"/>
      <c r="P45" s="4"/>
      <c r="Q45" s="4"/>
      <c r="R45" s="58" t="str">
        <f t="shared" si="32"/>
        <v xml:space="preserve"> </v>
      </c>
      <c r="S45" s="58">
        <f t="shared" si="33"/>
        <v>6</v>
      </c>
      <c r="T45" s="58" t="str">
        <f t="shared" si="34"/>
        <v xml:space="preserve"> </v>
      </c>
      <c r="U45" s="58" t="str">
        <f t="shared" si="35"/>
        <v xml:space="preserve"> </v>
      </c>
      <c r="V45" s="58" t="str">
        <f t="shared" si="36"/>
        <v xml:space="preserve"> </v>
      </c>
      <c r="W45" s="4"/>
      <c r="X45" s="4"/>
      <c r="Y45" s="4"/>
      <c r="Z45" s="4"/>
      <c r="AA45" s="4"/>
      <c r="AB45" s="5"/>
      <c r="AC45" s="96"/>
      <c r="AD45" s="8"/>
      <c r="AE45" s="8"/>
      <c r="AF45" s="8"/>
      <c r="AG45" s="8"/>
      <c r="AH45" s="8"/>
      <c r="AI45" s="8"/>
      <c r="AJ45" s="16"/>
    </row>
    <row r="46" spans="1:36">
      <c r="A46" s="91"/>
      <c r="B46" s="20" t="str">
        <f t="shared" si="37"/>
        <v>BenchPress</v>
      </c>
      <c r="C46" s="93">
        <v>0.6</v>
      </c>
      <c r="D46" s="94">
        <v>8</v>
      </c>
      <c r="E46" s="95">
        <v>1</v>
      </c>
      <c r="F46" s="11">
        <f t="shared" si="38"/>
        <v>60</v>
      </c>
      <c r="G46" s="4"/>
      <c r="H46" s="4"/>
      <c r="I46" s="58">
        <f t="shared" si="39"/>
        <v>8</v>
      </c>
      <c r="J46" s="58">
        <f t="shared" si="40"/>
        <v>480</v>
      </c>
      <c r="K46" s="4"/>
      <c r="L46" s="4"/>
      <c r="M46" s="4"/>
      <c r="N46" s="4"/>
      <c r="O46" s="4"/>
      <c r="P46" s="4"/>
      <c r="Q46" s="4"/>
      <c r="R46" s="58" t="str">
        <f t="shared" si="32"/>
        <v xml:space="preserve"> </v>
      </c>
      <c r="S46" s="58">
        <f t="shared" si="33"/>
        <v>8</v>
      </c>
      <c r="T46" s="58" t="str">
        <f t="shared" si="34"/>
        <v xml:space="preserve"> </v>
      </c>
      <c r="U46" s="58" t="str">
        <f t="shared" si="35"/>
        <v xml:space="preserve"> </v>
      </c>
      <c r="V46" s="58" t="str">
        <f t="shared" si="36"/>
        <v xml:space="preserve"> </v>
      </c>
      <c r="W46" s="4"/>
      <c r="X46" s="4"/>
      <c r="Y46" s="4"/>
      <c r="Z46" s="4"/>
      <c r="AA46" s="4"/>
      <c r="AB46" s="5"/>
      <c r="AC46" s="96"/>
      <c r="AD46" s="8"/>
      <c r="AE46" s="8"/>
      <c r="AF46" s="8"/>
      <c r="AG46" s="8"/>
      <c r="AH46" s="8"/>
      <c r="AI46" s="8"/>
      <c r="AJ46" s="16"/>
    </row>
    <row r="47" spans="1:36">
      <c r="A47" s="15"/>
      <c r="B47" s="20" t="str">
        <f t="shared" si="37"/>
        <v>BenchPress</v>
      </c>
      <c r="C47" s="10">
        <v>0.55000000000000004</v>
      </c>
      <c r="D47" s="11">
        <v>10</v>
      </c>
      <c r="E47" s="12">
        <v>1</v>
      </c>
      <c r="F47" s="11">
        <f t="shared" si="38"/>
        <v>55</v>
      </c>
      <c r="G47" s="4"/>
      <c r="H47" s="4"/>
      <c r="I47" s="58">
        <f t="shared" si="39"/>
        <v>10</v>
      </c>
      <c r="J47" s="58">
        <f t="shared" si="40"/>
        <v>550</v>
      </c>
      <c r="K47" s="4"/>
      <c r="L47" s="4"/>
      <c r="M47" s="4"/>
      <c r="N47" s="4"/>
      <c r="O47" s="4"/>
      <c r="P47" s="4"/>
      <c r="Q47" s="4"/>
      <c r="R47" s="58">
        <f t="shared" si="32"/>
        <v>10</v>
      </c>
      <c r="S47" s="58" t="str">
        <f t="shared" si="33"/>
        <v xml:space="preserve"> </v>
      </c>
      <c r="T47" s="58" t="str">
        <f t="shared" si="34"/>
        <v xml:space="preserve"> </v>
      </c>
      <c r="U47" s="58" t="str">
        <f t="shared" si="35"/>
        <v xml:space="preserve"> </v>
      </c>
      <c r="V47" s="58" t="str">
        <f t="shared" si="36"/>
        <v xml:space="preserve"> </v>
      </c>
      <c r="W47" s="4"/>
      <c r="X47" s="4"/>
      <c r="Y47" s="4"/>
      <c r="Z47" s="4"/>
      <c r="AA47" s="4"/>
      <c r="AB47" s="5"/>
      <c r="AC47" s="7"/>
      <c r="AD47" s="8"/>
      <c r="AE47" s="8"/>
      <c r="AF47" s="8"/>
      <c r="AG47" s="8"/>
      <c r="AH47" s="8"/>
      <c r="AI47" s="8"/>
      <c r="AJ47" s="16"/>
    </row>
    <row r="48" spans="1:36">
      <c r="A48" s="21"/>
      <c r="B48" s="20" t="str">
        <f t="shared" si="37"/>
        <v>BenchPress</v>
      </c>
      <c r="C48" s="10">
        <v>0.5</v>
      </c>
      <c r="D48" s="11">
        <v>12</v>
      </c>
      <c r="E48" s="12">
        <v>1</v>
      </c>
      <c r="F48" s="11">
        <f t="shared" si="38"/>
        <v>50</v>
      </c>
      <c r="G48" s="4"/>
      <c r="H48" s="4"/>
      <c r="I48" s="58">
        <f t="shared" si="39"/>
        <v>12</v>
      </c>
      <c r="J48" s="58">
        <f t="shared" si="40"/>
        <v>600</v>
      </c>
      <c r="K48" s="4"/>
      <c r="L48" s="4"/>
      <c r="M48" s="4"/>
      <c r="N48" s="4"/>
      <c r="O48" s="4"/>
      <c r="P48" s="4"/>
      <c r="Q48" s="4"/>
      <c r="R48" s="58">
        <f t="shared" si="32"/>
        <v>12</v>
      </c>
      <c r="S48" s="58" t="str">
        <f t="shared" si="33"/>
        <v xml:space="preserve"> </v>
      </c>
      <c r="T48" s="58" t="str">
        <f t="shared" si="34"/>
        <v xml:space="preserve"> </v>
      </c>
      <c r="U48" s="58" t="str">
        <f t="shared" si="35"/>
        <v xml:space="preserve"> </v>
      </c>
      <c r="V48" s="58" t="str">
        <f t="shared" si="36"/>
        <v xml:space="preserve"> </v>
      </c>
      <c r="W48" s="4"/>
      <c r="X48" s="4"/>
      <c r="Y48" s="4"/>
      <c r="Z48" s="4"/>
      <c r="AA48" s="4"/>
      <c r="AB48" s="5"/>
      <c r="AC48" s="13"/>
      <c r="AD48" s="8"/>
      <c r="AE48" s="8"/>
      <c r="AF48" s="8"/>
      <c r="AG48" s="8"/>
      <c r="AH48" s="8"/>
      <c r="AI48" s="8"/>
      <c r="AJ48" s="16"/>
    </row>
    <row r="49" spans="1:36">
      <c r="G49" s="4"/>
      <c r="H49" s="4"/>
      <c r="I49" s="4"/>
      <c r="J49" s="4"/>
      <c r="K49" s="99"/>
      <c r="L49" s="99"/>
      <c r="M49" s="4"/>
      <c r="N49" s="4"/>
      <c r="O49" s="4"/>
      <c r="P49" s="4"/>
      <c r="Q49" s="4"/>
      <c r="R49" s="4"/>
      <c r="S49" s="4"/>
      <c r="T49" s="4"/>
      <c r="U49" s="4"/>
      <c r="V49" s="4"/>
      <c r="W49" s="4"/>
      <c r="X49" s="4"/>
      <c r="Y49" s="4"/>
      <c r="Z49" s="4"/>
      <c r="AA49" s="4"/>
      <c r="AB49" s="8"/>
      <c r="AC49" s="8"/>
      <c r="AD49" s="8"/>
      <c r="AE49" s="8"/>
      <c r="AF49" s="8"/>
      <c r="AG49" s="8"/>
      <c r="AH49" s="8"/>
      <c r="AI49" s="8"/>
      <c r="AJ49" s="16"/>
    </row>
    <row r="50" spans="1:36">
      <c r="A50" s="83">
        <v>3</v>
      </c>
      <c r="B50" s="84" t="s">
        <v>3</v>
      </c>
      <c r="C50" s="85"/>
      <c r="D50" s="86">
        <v>10</v>
      </c>
      <c r="E50" s="87">
        <v>5</v>
      </c>
      <c r="F50" s="86"/>
      <c r="G50" s="4"/>
      <c r="H50" s="4"/>
      <c r="I50" s="4"/>
      <c r="J50" s="4"/>
      <c r="K50" s="99"/>
      <c r="L50" s="99"/>
      <c r="M50" s="4"/>
      <c r="N50" s="4"/>
      <c r="O50" s="4"/>
      <c r="P50" s="4"/>
      <c r="Q50" s="4"/>
      <c r="R50" s="4"/>
      <c r="S50" s="4"/>
      <c r="T50" s="4"/>
      <c r="U50" s="4"/>
      <c r="V50" s="4"/>
      <c r="W50" s="4"/>
      <c r="X50" s="4"/>
      <c r="Y50" s="4"/>
      <c r="Z50" s="4"/>
      <c r="AA50" s="4"/>
      <c r="AB50" s="8"/>
      <c r="AC50" s="84"/>
      <c r="AD50" s="84"/>
      <c r="AE50" s="84"/>
      <c r="AF50" s="84"/>
      <c r="AG50" s="84"/>
      <c r="AH50" s="8"/>
      <c r="AI50" s="8"/>
      <c r="AJ50" s="16"/>
    </row>
    <row r="51" spans="1:36">
      <c r="G51" s="4"/>
      <c r="H51" s="4"/>
      <c r="I51" s="4"/>
      <c r="J51" s="4"/>
      <c r="K51" s="99"/>
      <c r="L51" s="99"/>
      <c r="M51" s="4"/>
      <c r="N51" s="4"/>
      <c r="O51" s="4"/>
      <c r="P51" s="4"/>
      <c r="Q51" s="4"/>
      <c r="R51" s="4"/>
      <c r="S51" s="4"/>
      <c r="T51" s="4"/>
      <c r="U51" s="4"/>
      <c r="V51" s="4"/>
      <c r="W51" s="4"/>
      <c r="X51" s="4"/>
      <c r="Y51" s="4"/>
      <c r="Z51" s="4"/>
      <c r="AA51" s="4"/>
      <c r="AB51" s="8"/>
      <c r="AC51" s="8"/>
      <c r="AD51" s="8"/>
      <c r="AE51" s="8"/>
      <c r="AF51" s="8"/>
      <c r="AG51" s="8"/>
      <c r="AH51" s="8"/>
      <c r="AI51" s="8"/>
      <c r="AJ51" s="16"/>
    </row>
    <row r="52" spans="1:36">
      <c r="A52" s="130">
        <v>4</v>
      </c>
      <c r="B52" s="129" t="s">
        <v>69</v>
      </c>
      <c r="C52" s="74">
        <v>0.6</v>
      </c>
      <c r="D52" s="75">
        <v>5</v>
      </c>
      <c r="E52" s="75">
        <v>1</v>
      </c>
      <c r="F52" s="370">
        <f>MROUND(DL*C52,AR)</f>
        <v>60</v>
      </c>
      <c r="G52" s="4"/>
      <c r="H52" s="4"/>
      <c r="K52" s="98">
        <f>+D52*E52</f>
        <v>5</v>
      </c>
      <c r="L52" s="98">
        <f>+K52*F52</f>
        <v>300</v>
      </c>
      <c r="M52" s="4"/>
      <c r="N52" s="4"/>
      <c r="O52" s="4"/>
      <c r="P52" s="4"/>
      <c r="Q52" s="4"/>
      <c r="R52" s="4" t="str">
        <f>IF(ISNUMBER(SEARCH("bench",$B52)),IF($C52&gt;=0.5,IF($C52&lt;0.6,$D52*$E52," ")," ")," ")</f>
        <v xml:space="preserve"> </v>
      </c>
      <c r="S52" s="4" t="str">
        <f>IF(ISNUMBER(SEARCH("bench",$B52)),IF($C52&gt;=0.6,IF($C52&lt;0.7,$D52*$E52," ")," ")," ")</f>
        <v xml:space="preserve"> </v>
      </c>
      <c r="T52" s="4" t="str">
        <f>IF(ISNUMBER(SEARCH("bench",$B52)),IF($C52&gt;=0.7,IF($C52&lt;0.8,$D52*$E52," ")," ")," ")</f>
        <v xml:space="preserve"> </v>
      </c>
      <c r="U52" s="4" t="str">
        <f>IF(ISNUMBER(SEARCH("bench",$B52)),IF($C52&gt;=0.8,IF($C52&lt;0.9,$D52*$E52," ")," ")," ")</f>
        <v xml:space="preserve"> </v>
      </c>
      <c r="V52" s="4" t="str">
        <f>IF(ISNUMBER(SEARCH("bench",$B52)),IF($C52&gt;=0.9,$D52*$E52," ")," ")</f>
        <v xml:space="preserve"> </v>
      </c>
      <c r="W52" s="103" t="str">
        <f t="shared" ref="W52:W55" si="41">IF(ISNUMBER(SEARCH("deadlift",$B52)),IF($C52&gt;=0.5,IF($C52&lt;0.6,$D52*$E52," ")," ")," ")</f>
        <v xml:space="preserve"> </v>
      </c>
      <c r="X52" s="103">
        <f t="shared" ref="X52:X55" si="42">IF(ISNUMBER(SEARCH("deadlift",$B52)),IF($C52&gt;=0.6,IF($C52&lt;0.7,$D52*$E52," ")," ")," ")</f>
        <v>5</v>
      </c>
      <c r="Y52" s="103" t="str">
        <f t="shared" ref="Y52:Y55" si="43">IF(ISNUMBER(SEARCH("deadlift",$B52)),IF($C52&gt;=0.7,IF($C52&lt;0.8,$D52*$E52," ")," ")," ")</f>
        <v xml:space="preserve"> </v>
      </c>
      <c r="Z52" s="103" t="str">
        <f t="shared" ref="Z52:Z55" si="44">IF(ISNUMBER(SEARCH("deadlift",$B52)),IF($C52&gt;=0.8,IF($C52&lt;0.9,$D52*$E52," ")," ")," ")</f>
        <v xml:space="preserve"> </v>
      </c>
      <c r="AA52" s="103" t="str">
        <f t="shared" ref="AA52:AA55" si="45">IF(ISNUMBER(SEARCH("deadlift",$B52)),IF($C52&gt;=0.9,$D52*$E52," ")," ")</f>
        <v xml:space="preserve"> </v>
      </c>
      <c r="AB52" s="5"/>
      <c r="AC52" s="84"/>
      <c r="AD52" s="8"/>
      <c r="AE52" s="8"/>
      <c r="AF52" s="8"/>
      <c r="AG52" s="8"/>
      <c r="AH52" s="8"/>
      <c r="AI52" s="8"/>
      <c r="AJ52" s="16"/>
    </row>
    <row r="53" spans="1:36">
      <c r="A53" s="80"/>
      <c r="B53" s="81" t="str">
        <f>+B52</f>
        <v>Deadlift from pins, 5-10 cm below knee</v>
      </c>
      <c r="C53" s="74">
        <v>0.7</v>
      </c>
      <c r="D53" s="75">
        <v>4</v>
      </c>
      <c r="E53" s="75">
        <v>1</v>
      </c>
      <c r="F53" s="370">
        <f>MROUND(DL*C53,AR)</f>
        <v>70</v>
      </c>
      <c r="G53" s="4"/>
      <c r="H53" s="4"/>
      <c r="K53" s="98">
        <f>+D53*E53</f>
        <v>4</v>
      </c>
      <c r="L53" s="98">
        <f>+K53*F53</f>
        <v>280</v>
      </c>
      <c r="M53" s="4"/>
      <c r="N53" s="4"/>
      <c r="O53" s="4"/>
      <c r="P53" s="4"/>
      <c r="Q53" s="4"/>
      <c r="R53" s="4" t="str">
        <f>IF(ISNUMBER(SEARCH("bench",$B53)),IF($C53&gt;=0.5,IF($C53&lt;0.6,$D53*$E53," ")," ")," ")</f>
        <v xml:space="preserve"> </v>
      </c>
      <c r="S53" s="4" t="str">
        <f>IF(ISNUMBER(SEARCH("bench",$B53)),IF($C53&gt;=0.6,IF($C53&lt;0.7,$D53*$E53," ")," ")," ")</f>
        <v xml:space="preserve"> </v>
      </c>
      <c r="T53" s="4" t="str">
        <f>IF(ISNUMBER(SEARCH("bench",$B53)),IF($C53&gt;=0.7,IF($C53&lt;0.8,$D53*$E53," ")," ")," ")</f>
        <v xml:space="preserve"> </v>
      </c>
      <c r="U53" s="4" t="str">
        <f>IF(ISNUMBER(SEARCH("bench",$B53)),IF($C53&gt;=0.8,IF($C53&lt;0.9,$D53*$E53," ")," ")," ")</f>
        <v xml:space="preserve"> </v>
      </c>
      <c r="V53" s="4" t="str">
        <f>IF(ISNUMBER(SEARCH("bench",$B53)),IF($C53&gt;=0.9,$D53*$E53," ")," ")</f>
        <v xml:space="preserve"> </v>
      </c>
      <c r="W53" s="103" t="str">
        <f t="shared" si="41"/>
        <v xml:space="preserve"> </v>
      </c>
      <c r="X53" s="103" t="str">
        <f t="shared" si="42"/>
        <v xml:space="preserve"> </v>
      </c>
      <c r="Y53" s="103">
        <f t="shared" si="43"/>
        <v>4</v>
      </c>
      <c r="Z53" s="103" t="str">
        <f t="shared" si="44"/>
        <v xml:space="preserve"> </v>
      </c>
      <c r="AA53" s="103" t="str">
        <f t="shared" si="45"/>
        <v xml:space="preserve"> </v>
      </c>
      <c r="AB53" s="5"/>
      <c r="AC53" s="82"/>
      <c r="AD53" s="8"/>
      <c r="AE53" s="8"/>
      <c r="AF53" s="8"/>
      <c r="AG53" s="8"/>
      <c r="AH53" s="8"/>
      <c r="AI53" s="8"/>
      <c r="AJ53" s="16"/>
    </row>
    <row r="54" spans="1:36">
      <c r="A54" s="80"/>
      <c r="B54" s="81" t="str">
        <f t="shared" ref="B54:B55" si="46">+B53</f>
        <v>Deadlift from pins, 5-10 cm below knee</v>
      </c>
      <c r="C54" s="74">
        <v>0.8</v>
      </c>
      <c r="D54" s="75">
        <v>3</v>
      </c>
      <c r="E54" s="75">
        <v>2</v>
      </c>
      <c r="F54" s="370">
        <f>MROUND(DL*C54,AR)</f>
        <v>80</v>
      </c>
      <c r="G54" s="4"/>
      <c r="H54" s="4"/>
      <c r="K54" s="98">
        <f>+D54*E54</f>
        <v>6</v>
      </c>
      <c r="L54" s="98">
        <f>+K54*F54</f>
        <v>480</v>
      </c>
      <c r="M54" s="4"/>
      <c r="N54" s="4"/>
      <c r="O54" s="4"/>
      <c r="P54" s="4"/>
      <c r="Q54" s="4"/>
      <c r="R54" s="4" t="str">
        <f>IF(ISNUMBER(SEARCH("bench",$B54)),IF($C54&gt;=0.5,IF($C54&lt;0.6,$D54*$E54," ")," ")," ")</f>
        <v xml:space="preserve"> </v>
      </c>
      <c r="S54" s="4" t="str">
        <f>IF(ISNUMBER(SEARCH("bench",$B54)),IF($C54&gt;=0.6,IF($C54&lt;0.7,$D54*$E54," ")," ")," ")</f>
        <v xml:space="preserve"> </v>
      </c>
      <c r="T54" s="4" t="str">
        <f>IF(ISNUMBER(SEARCH("bench",$B54)),IF($C54&gt;=0.7,IF($C54&lt;0.8,$D54*$E54," ")," ")," ")</f>
        <v xml:space="preserve"> </v>
      </c>
      <c r="U54" s="4" t="str">
        <f>IF(ISNUMBER(SEARCH("bench",$B54)),IF($C54&gt;=0.8,IF($C54&lt;0.9,$D54*$E54," ")," ")," ")</f>
        <v xml:space="preserve"> </v>
      </c>
      <c r="V54" s="4" t="str">
        <f>IF(ISNUMBER(SEARCH("bench",$B54)),IF($C54&gt;=0.9,$D54*$E54," ")," ")</f>
        <v xml:space="preserve"> </v>
      </c>
      <c r="W54" s="103" t="str">
        <f t="shared" si="41"/>
        <v xml:space="preserve"> </v>
      </c>
      <c r="X54" s="103" t="str">
        <f t="shared" si="42"/>
        <v xml:space="preserve"> </v>
      </c>
      <c r="Y54" s="103" t="str">
        <f t="shared" si="43"/>
        <v xml:space="preserve"> </v>
      </c>
      <c r="Z54" s="103">
        <f t="shared" si="44"/>
        <v>6</v>
      </c>
      <c r="AA54" s="103" t="str">
        <f t="shared" si="45"/>
        <v xml:space="preserve"> </v>
      </c>
      <c r="AB54" s="5"/>
      <c r="AC54" s="70"/>
      <c r="AD54" s="70"/>
      <c r="AE54" s="8"/>
      <c r="AF54" s="8"/>
      <c r="AG54" s="8"/>
      <c r="AH54" s="8"/>
      <c r="AI54" s="8"/>
      <c r="AJ54" s="16"/>
    </row>
    <row r="55" spans="1:36">
      <c r="A55" s="89"/>
      <c r="B55" s="68" t="str">
        <f t="shared" si="46"/>
        <v>Deadlift from pins, 5-10 cm below knee</v>
      </c>
      <c r="C55" s="74">
        <v>0.9</v>
      </c>
      <c r="D55" s="75">
        <v>2</v>
      </c>
      <c r="E55" s="75">
        <v>4</v>
      </c>
      <c r="F55" s="370">
        <f>MROUND(DL*C55,AR)</f>
        <v>90</v>
      </c>
      <c r="G55" s="4"/>
      <c r="H55" s="4"/>
      <c r="K55" s="98">
        <f>+D55*E55</f>
        <v>8</v>
      </c>
      <c r="L55" s="98">
        <f>+K55*F55</f>
        <v>720</v>
      </c>
      <c r="M55" s="4"/>
      <c r="N55" s="4"/>
      <c r="O55" s="4"/>
      <c r="P55" s="4"/>
      <c r="Q55" s="4"/>
      <c r="R55" s="4" t="str">
        <f>IF(ISNUMBER(SEARCH("bench",$B55)),IF($C55&gt;=0.5,IF($C55&lt;0.6,$D55*$E55," ")," ")," ")</f>
        <v xml:space="preserve"> </v>
      </c>
      <c r="S55" s="4" t="str">
        <f>IF(ISNUMBER(SEARCH("bench",$B55)),IF($C55&gt;=0.6,IF($C55&lt;0.7,$D55*$E55," ")," ")," ")</f>
        <v xml:space="preserve"> </v>
      </c>
      <c r="T55" s="4" t="str">
        <f>IF(ISNUMBER(SEARCH("bench",$B55)),IF($C55&gt;=0.7,IF($C55&lt;0.8,$D55*$E55," ")," ")," ")</f>
        <v xml:space="preserve"> </v>
      </c>
      <c r="U55" s="4" t="str">
        <f>IF(ISNUMBER(SEARCH("bench",$B55)),IF($C55&gt;=0.8,IF($C55&lt;0.9,$D55*$E55," ")," ")," ")</f>
        <v xml:space="preserve"> </v>
      </c>
      <c r="V55" s="4" t="str">
        <f>IF(ISNUMBER(SEARCH("bench",$B55)),IF($C55&gt;=0.9,$D55*$E55," ")," ")</f>
        <v xml:space="preserve"> </v>
      </c>
      <c r="W55" s="103" t="str">
        <f t="shared" si="41"/>
        <v xml:space="preserve"> </v>
      </c>
      <c r="X55" s="103" t="str">
        <f t="shared" si="42"/>
        <v xml:space="preserve"> </v>
      </c>
      <c r="Y55" s="103" t="str">
        <f t="shared" si="43"/>
        <v xml:space="preserve"> </v>
      </c>
      <c r="Z55" s="103" t="str">
        <f t="shared" si="44"/>
        <v xml:space="preserve"> </v>
      </c>
      <c r="AA55" s="103">
        <f t="shared" si="45"/>
        <v>8</v>
      </c>
      <c r="AB55" s="5"/>
      <c r="AC55" s="6"/>
      <c r="AD55" s="6"/>
      <c r="AE55" s="6"/>
      <c r="AF55" s="6"/>
      <c r="AG55" s="8"/>
      <c r="AH55" s="8"/>
      <c r="AI55" s="8"/>
      <c r="AJ55" s="16"/>
    </row>
    <row r="56" spans="1:36">
      <c r="A56" s="31"/>
      <c r="B56" s="8"/>
      <c r="C56" s="8"/>
      <c r="D56" s="8"/>
      <c r="E56" s="8"/>
      <c r="F56" s="366"/>
      <c r="G56" s="4"/>
      <c r="H56" s="4"/>
      <c r="I56" s="4"/>
      <c r="J56" s="4"/>
      <c r="K56" s="4"/>
      <c r="L56" s="4"/>
      <c r="M56" s="4"/>
      <c r="N56" s="4"/>
      <c r="O56" s="4"/>
      <c r="P56" s="4"/>
      <c r="Q56" s="4"/>
      <c r="R56" s="4"/>
      <c r="S56" s="4"/>
      <c r="T56" s="4"/>
      <c r="U56" s="4"/>
      <c r="V56" s="4"/>
      <c r="W56" s="4"/>
      <c r="X56" s="4"/>
      <c r="Y56" s="4"/>
      <c r="Z56" s="4"/>
      <c r="AA56" s="4"/>
      <c r="AB56" s="8"/>
      <c r="AC56" s="8"/>
      <c r="AD56" s="8"/>
      <c r="AE56" s="8"/>
      <c r="AF56" s="8"/>
      <c r="AG56" s="8"/>
      <c r="AH56" s="8"/>
      <c r="AI56" s="8"/>
      <c r="AJ56" s="16"/>
    </row>
    <row r="57" spans="1:36">
      <c r="A57" s="69">
        <v>5</v>
      </c>
      <c r="B57" s="70" t="s">
        <v>93</v>
      </c>
      <c r="C57" s="71"/>
      <c r="D57" s="72">
        <v>6</v>
      </c>
      <c r="E57" s="73">
        <v>4</v>
      </c>
      <c r="F57" s="72"/>
      <c r="G57" s="4"/>
      <c r="H57" s="4"/>
      <c r="I57" s="4"/>
      <c r="J57" s="4"/>
      <c r="K57" s="4"/>
      <c r="L57" s="4"/>
      <c r="M57" s="4"/>
      <c r="N57" s="4"/>
      <c r="O57" s="4"/>
      <c r="P57" s="4"/>
      <c r="Q57" s="4"/>
      <c r="R57" s="4"/>
      <c r="S57" s="4"/>
      <c r="T57" s="4"/>
      <c r="U57" s="4"/>
      <c r="V57" s="4"/>
      <c r="W57" s="4"/>
      <c r="X57" s="4"/>
      <c r="Y57" s="4"/>
      <c r="Z57" s="4"/>
      <c r="AA57" s="4"/>
      <c r="AB57" s="8"/>
      <c r="AC57" s="70"/>
      <c r="AD57" s="70"/>
      <c r="AE57" s="70"/>
      <c r="AF57" s="70"/>
      <c r="AG57" s="8"/>
      <c r="AH57" s="8"/>
      <c r="AI57" s="8"/>
      <c r="AJ57" s="16"/>
    </row>
    <row r="58" spans="1:36">
      <c r="A58" s="69">
        <v>6</v>
      </c>
      <c r="B58" s="70" t="s">
        <v>4</v>
      </c>
      <c r="C58" s="71"/>
      <c r="D58" s="72">
        <v>10</v>
      </c>
      <c r="E58" s="73">
        <v>3</v>
      </c>
      <c r="F58" s="72"/>
      <c r="G58" s="90"/>
      <c r="H58" s="90"/>
      <c r="I58" s="90"/>
      <c r="J58" s="90"/>
      <c r="K58" s="90"/>
      <c r="L58" s="90"/>
      <c r="M58" s="90"/>
      <c r="N58" s="90"/>
      <c r="O58" s="90"/>
      <c r="P58" s="90"/>
      <c r="Q58" s="90"/>
      <c r="R58" s="90"/>
      <c r="S58" s="90"/>
      <c r="T58" s="90"/>
      <c r="U58" s="90"/>
      <c r="V58" s="90"/>
      <c r="W58" s="90"/>
      <c r="X58" s="90"/>
      <c r="Y58" s="90"/>
      <c r="Z58" s="90"/>
      <c r="AA58" s="90"/>
      <c r="AB58" s="27"/>
      <c r="AC58" s="70"/>
      <c r="AD58" s="70"/>
      <c r="AE58" s="70"/>
      <c r="AF58" s="27"/>
      <c r="AG58" s="27"/>
      <c r="AH58" s="27"/>
      <c r="AI58" s="27"/>
      <c r="AJ58" s="19"/>
    </row>
    <row r="59" spans="1:36" ht="15" thickBot="1">
      <c r="G59" s="4"/>
      <c r="H59" s="4"/>
      <c r="I59" s="4"/>
      <c r="J59" s="4"/>
      <c r="K59" s="4"/>
      <c r="L59" s="4"/>
      <c r="M59" s="4"/>
      <c r="N59" s="4"/>
      <c r="O59" s="4"/>
      <c r="P59" s="4"/>
      <c r="Q59" s="4"/>
      <c r="R59" s="4"/>
      <c r="S59" s="4"/>
      <c r="T59" s="4"/>
      <c r="U59" s="4"/>
      <c r="V59" s="4"/>
      <c r="W59" s="4"/>
      <c r="X59" s="4"/>
      <c r="Y59" s="4"/>
      <c r="Z59" s="4"/>
      <c r="AA59" s="4"/>
    </row>
    <row r="60" spans="1:36" ht="15" thickBot="1">
      <c r="A60" s="409" t="s">
        <v>22</v>
      </c>
      <c r="B60" s="410"/>
      <c r="C60" s="59" t="s">
        <v>0</v>
      </c>
      <c r="D60" s="59" t="s">
        <v>5</v>
      </c>
      <c r="E60" s="59" t="s">
        <v>6</v>
      </c>
      <c r="F60" s="369" t="s">
        <v>7</v>
      </c>
      <c r="G60" s="4"/>
      <c r="H60" s="4"/>
      <c r="I60" s="4"/>
      <c r="J60" s="4"/>
      <c r="K60" s="4"/>
      <c r="L60" s="4"/>
      <c r="M60" s="4"/>
      <c r="N60" s="4"/>
      <c r="O60" s="4"/>
      <c r="P60" s="4"/>
      <c r="Q60" s="4"/>
      <c r="R60" s="4"/>
      <c r="S60" s="4"/>
      <c r="T60" s="4"/>
      <c r="U60" s="4"/>
      <c r="V60" s="4"/>
      <c r="W60" s="4"/>
      <c r="X60" s="4"/>
      <c r="Y60" s="4"/>
      <c r="Z60" s="4"/>
      <c r="AA60" s="4"/>
    </row>
    <row r="61" spans="1:36">
      <c r="G61" s="4"/>
      <c r="H61" s="4"/>
      <c r="I61" s="4"/>
      <c r="J61" s="4"/>
      <c r="K61" s="4"/>
      <c r="L61" s="4"/>
      <c r="M61" s="4"/>
      <c r="N61" s="4"/>
      <c r="O61" s="4"/>
      <c r="P61" s="4"/>
      <c r="Q61" s="4"/>
      <c r="R61" s="4"/>
      <c r="S61" s="4"/>
      <c r="T61" s="4"/>
      <c r="U61" s="4"/>
      <c r="V61" s="4"/>
      <c r="W61" s="4"/>
      <c r="X61" s="4"/>
      <c r="Y61" s="4"/>
      <c r="Z61" s="4"/>
      <c r="AA61" s="4"/>
    </row>
    <row r="62" spans="1:36">
      <c r="A62" s="32">
        <v>1</v>
      </c>
      <c r="B62" s="34" t="s">
        <v>2</v>
      </c>
      <c r="C62" s="35">
        <v>0.5</v>
      </c>
      <c r="D62" s="36">
        <v>5</v>
      </c>
      <c r="E62" s="37">
        <v>1</v>
      </c>
      <c r="F62" s="36">
        <f>MROUND(SQ*C62,AR)</f>
        <v>50</v>
      </c>
      <c r="G62" s="114">
        <f>+D62*E62</f>
        <v>5</v>
      </c>
      <c r="H62" s="114">
        <f>+F62*G62</f>
        <v>250</v>
      </c>
      <c r="I62" s="138"/>
      <c r="J62" s="138"/>
      <c r="K62" s="138"/>
      <c r="L62" s="138"/>
      <c r="M62" s="114">
        <f t="shared" ref="M62:M65" si="47">IF(ISNUMBER(SEARCH("squat",$B62)),IF($C62&gt;=0.5,IF($C62&lt;0.6,$D62*$E62," ")," ")," ")</f>
        <v>5</v>
      </c>
      <c r="N62" s="114" t="str">
        <f t="shared" ref="N62:N65" si="48">IF(ISNUMBER(SEARCH("squat",$B62)),IF($C62&gt;=0.6,IF($C62&lt;0.7,$D62*$E62," ")," ")," ")</f>
        <v xml:space="preserve"> </v>
      </c>
      <c r="O62" s="114" t="str">
        <f t="shared" ref="O62:O65" si="49">IF(ISNUMBER(SEARCH("squat",$B62)),IF($C62&gt;=0.7,IF($C62&lt;0.8,$D62*$E62," ")," ")," ")</f>
        <v xml:space="preserve"> </v>
      </c>
      <c r="P62" s="114" t="str">
        <f t="shared" ref="P62:P65" si="50">IF(ISNUMBER(SEARCH("squat",$B62)),IF($C62&gt;=0.8,IF($C62&lt;0.9,$D62*$E62," ")," ")," ")</f>
        <v xml:space="preserve"> </v>
      </c>
      <c r="Q62" s="114" t="str">
        <f t="shared" ref="Q62:Q65" si="51">IF(ISNUMBER(SEARCH("squat",$B62)),IF($C62&gt;=0.9,$D62*$E62," ")," ")</f>
        <v xml:space="preserve"> </v>
      </c>
      <c r="R62" s="138"/>
      <c r="S62" s="138"/>
      <c r="T62" s="138"/>
      <c r="U62" s="138"/>
      <c r="V62" s="138"/>
      <c r="W62" s="138"/>
      <c r="X62" s="138"/>
      <c r="Y62" s="138"/>
      <c r="Z62" s="138"/>
      <c r="AA62" s="138"/>
      <c r="AB62" s="139"/>
      <c r="AC62" s="13"/>
      <c r="AD62" s="140"/>
      <c r="AE62" s="140"/>
      <c r="AF62" s="140"/>
      <c r="AG62" s="140"/>
      <c r="AH62" s="18"/>
      <c r="AI62" s="18"/>
      <c r="AJ62" s="14"/>
    </row>
    <row r="63" spans="1:36">
      <c r="A63" s="38"/>
      <c r="B63" s="33" t="str">
        <f>+B62</f>
        <v>Squat</v>
      </c>
      <c r="C63" s="35">
        <v>0.6</v>
      </c>
      <c r="D63" s="36">
        <v>4</v>
      </c>
      <c r="E63" s="37">
        <v>1</v>
      </c>
      <c r="F63" s="36">
        <f>MROUND(SQ*C63,AR)</f>
        <v>60</v>
      </c>
      <c r="G63" s="114">
        <f t="shared" ref="G63:G64" si="52">+D63*E63</f>
        <v>4</v>
      </c>
      <c r="H63" s="114">
        <f t="shared" ref="H63:H65" si="53">+F63*G63</f>
        <v>240</v>
      </c>
      <c r="I63" s="4"/>
      <c r="J63" s="4"/>
      <c r="K63" s="4"/>
      <c r="L63" s="4"/>
      <c r="M63" s="114" t="str">
        <f t="shared" si="47"/>
        <v xml:space="preserve"> </v>
      </c>
      <c r="N63" s="114">
        <f t="shared" si="48"/>
        <v>4</v>
      </c>
      <c r="O63" s="114" t="str">
        <f t="shared" si="49"/>
        <v xml:space="preserve"> </v>
      </c>
      <c r="P63" s="114" t="str">
        <f t="shared" si="50"/>
        <v xml:space="preserve"> </v>
      </c>
      <c r="Q63" s="114" t="str">
        <f t="shared" si="51"/>
        <v xml:space="preserve"> </v>
      </c>
      <c r="R63" s="4"/>
      <c r="S63" s="4"/>
      <c r="T63" s="4"/>
      <c r="U63" s="4"/>
      <c r="V63" s="4"/>
      <c r="W63" s="4"/>
      <c r="X63" s="4"/>
      <c r="Y63" s="4"/>
      <c r="Z63" s="4"/>
      <c r="AA63" s="4"/>
      <c r="AB63" s="5"/>
      <c r="AC63" s="142"/>
      <c r="AD63" s="8"/>
      <c r="AE63" s="8"/>
      <c r="AF63" s="8"/>
      <c r="AG63" s="8"/>
      <c r="AH63" s="8"/>
      <c r="AI63" s="8"/>
      <c r="AJ63" s="16"/>
    </row>
    <row r="64" spans="1:36">
      <c r="A64" s="38"/>
      <c r="B64" s="33" t="str">
        <f>+B63</f>
        <v>Squat</v>
      </c>
      <c r="C64" s="35">
        <v>0.7</v>
      </c>
      <c r="D64" s="36">
        <v>3</v>
      </c>
      <c r="E64" s="37">
        <v>2</v>
      </c>
      <c r="F64" s="36">
        <f>MROUND(SQ*C64,AR)</f>
        <v>70</v>
      </c>
      <c r="G64" s="114">
        <f t="shared" si="52"/>
        <v>6</v>
      </c>
      <c r="H64" s="114">
        <f t="shared" si="53"/>
        <v>420</v>
      </c>
      <c r="I64" s="4"/>
      <c r="J64" s="4"/>
      <c r="K64" s="4"/>
      <c r="L64" s="4"/>
      <c r="M64" s="114" t="str">
        <f t="shared" si="47"/>
        <v xml:space="preserve"> </v>
      </c>
      <c r="N64" s="114" t="str">
        <f t="shared" si="48"/>
        <v xml:space="preserve"> </v>
      </c>
      <c r="O64" s="114">
        <f t="shared" si="49"/>
        <v>6</v>
      </c>
      <c r="P64" s="114" t="str">
        <f t="shared" si="50"/>
        <v xml:space="preserve"> </v>
      </c>
      <c r="Q64" s="114" t="str">
        <f t="shared" si="51"/>
        <v xml:space="preserve"> </v>
      </c>
      <c r="R64" s="4"/>
      <c r="S64" s="4"/>
      <c r="T64" s="4"/>
      <c r="U64" s="4"/>
      <c r="V64" s="4"/>
      <c r="W64" s="4"/>
      <c r="X64" s="4"/>
      <c r="Y64" s="4"/>
      <c r="Z64" s="4"/>
      <c r="AA64" s="4"/>
      <c r="AB64" s="5"/>
      <c r="AC64" s="142"/>
      <c r="AD64" s="13"/>
      <c r="AE64" s="8"/>
      <c r="AF64" s="8"/>
      <c r="AG64" s="8"/>
      <c r="AH64" s="8"/>
      <c r="AI64" s="8"/>
      <c r="AJ64" s="16"/>
    </row>
    <row r="65" spans="1:36">
      <c r="A65" s="38"/>
      <c r="B65" s="33" t="str">
        <f>+B63</f>
        <v>Squat</v>
      </c>
      <c r="C65" s="35">
        <v>0.8</v>
      </c>
      <c r="D65" s="36">
        <v>3</v>
      </c>
      <c r="E65" s="37">
        <v>5</v>
      </c>
      <c r="F65" s="36">
        <f>MROUND(SQ*C65,AR)</f>
        <v>80</v>
      </c>
      <c r="G65" s="114">
        <f>+D65*E65</f>
        <v>15</v>
      </c>
      <c r="H65" s="114">
        <f t="shared" si="53"/>
        <v>1200</v>
      </c>
      <c r="I65" s="4"/>
      <c r="J65" s="4"/>
      <c r="K65" s="4"/>
      <c r="L65" s="4"/>
      <c r="M65" s="114" t="str">
        <f t="shared" si="47"/>
        <v xml:space="preserve"> </v>
      </c>
      <c r="N65" s="114" t="str">
        <f t="shared" si="48"/>
        <v xml:space="preserve"> </v>
      </c>
      <c r="O65" s="114" t="str">
        <f t="shared" si="49"/>
        <v xml:space="preserve"> </v>
      </c>
      <c r="P65" s="114">
        <f t="shared" si="50"/>
        <v>15</v>
      </c>
      <c r="Q65" s="114" t="str">
        <f t="shared" si="51"/>
        <v xml:space="preserve"> </v>
      </c>
      <c r="R65" s="4"/>
      <c r="S65" s="4"/>
      <c r="T65" s="4"/>
      <c r="U65" s="4"/>
      <c r="V65" s="4"/>
      <c r="W65" s="4"/>
      <c r="X65" s="4"/>
      <c r="Y65" s="4"/>
      <c r="Z65" s="4"/>
      <c r="AA65" s="4"/>
      <c r="AB65" s="5"/>
      <c r="AC65" s="13"/>
      <c r="AD65" s="13"/>
      <c r="AE65" s="13"/>
      <c r="AF65" s="13"/>
      <c r="AG65" s="13"/>
      <c r="AH65" s="8"/>
      <c r="AI65" s="8"/>
      <c r="AJ65" s="16"/>
    </row>
    <row r="66" spans="1:36">
      <c r="AJ66" s="16"/>
    </row>
    <row r="67" spans="1:36">
      <c r="A67" s="15">
        <v>2</v>
      </c>
      <c r="B67" s="116" t="s">
        <v>8</v>
      </c>
      <c r="C67" s="117">
        <v>0.5</v>
      </c>
      <c r="D67" s="118">
        <v>5</v>
      </c>
      <c r="E67" s="119">
        <v>1</v>
      </c>
      <c r="F67" s="11">
        <f t="shared" ref="F67:F70" si="54">MROUND(BP*C67,AR)</f>
        <v>50</v>
      </c>
      <c r="G67" s="4"/>
      <c r="H67" s="4"/>
      <c r="I67" s="120">
        <f t="shared" ref="I67:I70" si="55">+D67*E67</f>
        <v>5</v>
      </c>
      <c r="J67" s="120">
        <f t="shared" ref="J67:J70" si="56">+I67*F67</f>
        <v>250</v>
      </c>
      <c r="K67" s="4"/>
      <c r="L67" s="4"/>
      <c r="M67" s="4"/>
      <c r="N67" s="4"/>
      <c r="O67" s="4"/>
      <c r="P67" s="4"/>
      <c r="Q67" s="4"/>
      <c r="R67" s="120">
        <f t="shared" ref="R67:R70" si="57">IF(ISNUMBER(SEARCH("bench",$B67)),IF($C67&gt;=0.5,IF($C67&lt;0.6,$D67*$E67," ")," ")," ")</f>
        <v>5</v>
      </c>
      <c r="S67" s="120" t="str">
        <f t="shared" ref="S67:S70" si="58">IF(ISNUMBER(SEARCH("bench",$B67)),IF($C67&gt;=0.6,IF($C67&lt;0.7,$D67*$E67," ")," ")," ")</f>
        <v xml:space="preserve"> </v>
      </c>
      <c r="T67" s="120" t="str">
        <f t="shared" ref="T67:T70" si="59">IF(ISNUMBER(SEARCH("bench",$B67)),IF($C67&gt;=0.7,IF($C67&lt;0.8,$D67*$E67," ")," ")," ")</f>
        <v xml:space="preserve"> </v>
      </c>
      <c r="U67" s="120" t="str">
        <f t="shared" ref="U67:U70" si="60">IF(ISNUMBER(SEARCH("bench",$B67)),IF($C67&gt;=0.8,IF($C67&lt;0.9,$D67*$E67," ")," ")," ")</f>
        <v xml:space="preserve"> </v>
      </c>
      <c r="V67" s="120" t="str">
        <f t="shared" ref="V67:V70" si="61">IF(ISNUMBER(SEARCH("bench",$B67)),IF($C67&gt;=0.9,$D67*$E67," ")," ")</f>
        <v xml:space="preserve"> </v>
      </c>
      <c r="W67" s="4"/>
      <c r="X67" s="4"/>
      <c r="Y67" s="4"/>
      <c r="Z67" s="4"/>
      <c r="AA67" s="4"/>
      <c r="AB67" s="5"/>
      <c r="AC67" s="13"/>
      <c r="AD67" s="8"/>
      <c r="AE67" s="8"/>
      <c r="AF67" s="8"/>
      <c r="AG67" s="8"/>
      <c r="AH67" s="8"/>
      <c r="AI67" s="8"/>
      <c r="AJ67" s="16"/>
    </row>
    <row r="68" spans="1:36">
      <c r="A68" s="15"/>
      <c r="B68" s="20" t="str">
        <f>+B67</f>
        <v>BenchPress</v>
      </c>
      <c r="C68" s="10">
        <v>0.6</v>
      </c>
      <c r="D68" s="11">
        <v>4</v>
      </c>
      <c r="E68" s="12">
        <v>1</v>
      </c>
      <c r="F68" s="11">
        <f t="shared" si="54"/>
        <v>60</v>
      </c>
      <c r="G68" s="4"/>
      <c r="H68" s="4"/>
      <c r="I68" s="58">
        <f t="shared" si="55"/>
        <v>4</v>
      </c>
      <c r="J68" s="58">
        <f t="shared" si="56"/>
        <v>240</v>
      </c>
      <c r="K68" s="4"/>
      <c r="L68" s="4"/>
      <c r="M68" s="4"/>
      <c r="N68" s="4"/>
      <c r="O68" s="4"/>
      <c r="P68" s="4"/>
      <c r="Q68" s="4"/>
      <c r="R68" s="58" t="str">
        <f t="shared" si="57"/>
        <v xml:space="preserve"> </v>
      </c>
      <c r="S68" s="58">
        <f t="shared" si="58"/>
        <v>4</v>
      </c>
      <c r="T68" s="58" t="str">
        <f t="shared" si="59"/>
        <v xml:space="preserve"> </v>
      </c>
      <c r="U68" s="58" t="str">
        <f t="shared" si="60"/>
        <v xml:space="preserve"> </v>
      </c>
      <c r="V68" s="58" t="str">
        <f t="shared" si="61"/>
        <v xml:space="preserve"> </v>
      </c>
      <c r="W68" s="4"/>
      <c r="X68" s="4"/>
      <c r="Y68" s="4"/>
      <c r="Z68" s="4"/>
      <c r="AA68" s="4"/>
      <c r="AB68" s="5"/>
      <c r="AC68" s="7"/>
      <c r="AD68" s="8"/>
      <c r="AE68" s="8"/>
      <c r="AF68" s="8"/>
      <c r="AG68" s="8"/>
      <c r="AH68" s="8"/>
      <c r="AI68" s="8"/>
      <c r="AJ68" s="16"/>
    </row>
    <row r="69" spans="1:36">
      <c r="A69" s="21"/>
      <c r="B69" s="20" t="str">
        <f t="shared" ref="B69:B70" si="62">+B68</f>
        <v>BenchPress</v>
      </c>
      <c r="C69" s="10">
        <v>0.7</v>
      </c>
      <c r="D69" s="11">
        <v>3</v>
      </c>
      <c r="E69" s="12">
        <v>2</v>
      </c>
      <c r="F69" s="11">
        <f t="shared" si="54"/>
        <v>70</v>
      </c>
      <c r="G69" s="4"/>
      <c r="H69" s="4"/>
      <c r="I69" s="58">
        <f t="shared" si="55"/>
        <v>6</v>
      </c>
      <c r="J69" s="58">
        <f t="shared" si="56"/>
        <v>420</v>
      </c>
      <c r="K69" s="4"/>
      <c r="L69" s="4"/>
      <c r="M69" s="4"/>
      <c r="N69" s="4"/>
      <c r="O69" s="4"/>
      <c r="P69" s="4"/>
      <c r="Q69" s="4"/>
      <c r="R69" s="58" t="str">
        <f t="shared" si="57"/>
        <v xml:space="preserve"> </v>
      </c>
      <c r="S69" s="58" t="str">
        <f t="shared" si="58"/>
        <v xml:space="preserve"> </v>
      </c>
      <c r="T69" s="58">
        <f t="shared" si="59"/>
        <v>6</v>
      </c>
      <c r="U69" s="58" t="str">
        <f t="shared" si="60"/>
        <v xml:space="preserve"> </v>
      </c>
      <c r="V69" s="58" t="str">
        <f t="shared" si="61"/>
        <v xml:space="preserve"> </v>
      </c>
      <c r="W69" s="4"/>
      <c r="X69" s="4"/>
      <c r="Y69" s="4"/>
      <c r="Z69" s="4"/>
      <c r="AA69" s="4"/>
      <c r="AB69" s="5"/>
      <c r="AC69" s="7"/>
      <c r="AD69" s="13"/>
      <c r="AE69" s="8"/>
      <c r="AF69" s="8"/>
      <c r="AG69" s="8"/>
      <c r="AH69" s="8"/>
      <c r="AI69" s="8"/>
      <c r="AJ69" s="16"/>
    </row>
    <row r="70" spans="1:36">
      <c r="A70" s="15"/>
      <c r="B70" s="20" t="str">
        <f t="shared" si="62"/>
        <v>BenchPress</v>
      </c>
      <c r="C70" s="10">
        <v>0.8</v>
      </c>
      <c r="D70" s="11">
        <v>2</v>
      </c>
      <c r="E70" s="12">
        <v>5</v>
      </c>
      <c r="F70" s="11">
        <f t="shared" si="54"/>
        <v>80</v>
      </c>
      <c r="G70" s="4"/>
      <c r="H70" s="4"/>
      <c r="I70" s="58">
        <f t="shared" si="55"/>
        <v>10</v>
      </c>
      <c r="J70" s="58">
        <f t="shared" si="56"/>
        <v>800</v>
      </c>
      <c r="K70" s="4"/>
      <c r="L70" s="4"/>
      <c r="M70" s="4"/>
      <c r="N70" s="4"/>
      <c r="O70" s="4"/>
      <c r="P70" s="4"/>
      <c r="Q70" s="4"/>
      <c r="R70" s="58" t="str">
        <f t="shared" si="57"/>
        <v xml:space="preserve"> </v>
      </c>
      <c r="S70" s="58" t="str">
        <f t="shared" si="58"/>
        <v xml:space="preserve"> </v>
      </c>
      <c r="T70" s="58" t="str">
        <f t="shared" si="59"/>
        <v xml:space="preserve"> </v>
      </c>
      <c r="U70" s="58">
        <f t="shared" si="60"/>
        <v>10</v>
      </c>
      <c r="V70" s="58" t="str">
        <f t="shared" si="61"/>
        <v xml:space="preserve"> </v>
      </c>
      <c r="W70" s="4"/>
      <c r="X70" s="4"/>
      <c r="Y70" s="4"/>
      <c r="Z70" s="4"/>
      <c r="AA70" s="4"/>
      <c r="AB70" s="5"/>
      <c r="AC70" s="22"/>
      <c r="AD70" s="13"/>
      <c r="AE70" s="13"/>
      <c r="AF70" s="13"/>
      <c r="AG70" s="13"/>
      <c r="AH70" s="8"/>
      <c r="AI70" s="8"/>
      <c r="AJ70" s="16"/>
    </row>
    <row r="71" spans="1:36">
      <c r="A71" s="31"/>
      <c r="B71" s="8"/>
      <c r="C71" s="8"/>
      <c r="D71" s="8"/>
      <c r="E71" s="8"/>
      <c r="F71" s="366"/>
      <c r="G71" s="4"/>
      <c r="H71" s="4"/>
      <c r="I71" s="4"/>
      <c r="J71" s="4"/>
      <c r="K71" s="4"/>
      <c r="L71" s="4"/>
      <c r="M71" s="4"/>
      <c r="N71" s="4"/>
      <c r="O71" s="4"/>
      <c r="P71" s="4"/>
      <c r="Q71" s="4"/>
      <c r="R71" s="4"/>
      <c r="S71" s="4"/>
      <c r="T71" s="4"/>
      <c r="U71" s="4"/>
      <c r="V71" s="4"/>
      <c r="W71" s="4"/>
      <c r="X71" s="4"/>
      <c r="Y71" s="4"/>
      <c r="Z71" s="4"/>
      <c r="AA71" s="4"/>
      <c r="AB71" s="5"/>
      <c r="AC71" s="8"/>
      <c r="AD71" s="8"/>
      <c r="AE71" s="8"/>
      <c r="AF71" s="8"/>
      <c r="AG71" s="8"/>
      <c r="AH71" s="8"/>
      <c r="AI71" s="8"/>
      <c r="AJ71" s="16"/>
    </row>
    <row r="72" spans="1:36">
      <c r="A72" s="23">
        <v>3</v>
      </c>
      <c r="B72" s="6" t="s">
        <v>9</v>
      </c>
      <c r="C72" s="24"/>
      <c r="D72" s="25">
        <v>6</v>
      </c>
      <c r="E72" s="26">
        <v>5</v>
      </c>
      <c r="F72" s="25"/>
      <c r="G72" s="4"/>
      <c r="H72" s="4"/>
      <c r="I72" s="4"/>
      <c r="J72" s="4"/>
      <c r="K72" s="4"/>
      <c r="L72" s="4"/>
      <c r="M72" s="4"/>
      <c r="N72" s="4"/>
      <c r="O72" s="4"/>
      <c r="P72" s="4"/>
      <c r="Q72" s="4"/>
      <c r="R72" s="4"/>
      <c r="S72" s="4"/>
      <c r="T72" s="4"/>
      <c r="U72" s="4"/>
      <c r="V72" s="4"/>
      <c r="W72" s="4"/>
      <c r="X72" s="4"/>
      <c r="Y72" s="4"/>
      <c r="Z72" s="4"/>
      <c r="AA72" s="4"/>
      <c r="AB72" s="8"/>
      <c r="AC72" s="22"/>
      <c r="AD72" s="22"/>
      <c r="AE72" s="22"/>
      <c r="AF72" s="22"/>
      <c r="AG72" s="22"/>
      <c r="AH72" s="8"/>
      <c r="AI72" s="8"/>
      <c r="AJ72" s="16"/>
    </row>
    <row r="73" spans="1:36">
      <c r="A73" s="31"/>
      <c r="B73" s="8"/>
      <c r="C73" s="8"/>
      <c r="D73" s="8"/>
      <c r="E73" s="8"/>
      <c r="F73" s="366"/>
      <c r="G73" s="4"/>
      <c r="H73" s="4"/>
      <c r="I73" s="4"/>
      <c r="J73" s="4"/>
      <c r="K73" s="4"/>
      <c r="L73" s="4"/>
      <c r="M73" s="4"/>
      <c r="N73" s="4"/>
      <c r="O73" s="4"/>
      <c r="P73" s="4"/>
      <c r="Q73" s="4"/>
      <c r="R73" s="4"/>
      <c r="S73" s="4"/>
      <c r="T73" s="4"/>
      <c r="U73" s="4"/>
      <c r="V73" s="4"/>
      <c r="W73" s="4"/>
      <c r="X73" s="4"/>
      <c r="Y73" s="4"/>
      <c r="Z73" s="4"/>
      <c r="AA73" s="4"/>
      <c r="AB73" s="5"/>
      <c r="AC73" s="8"/>
      <c r="AD73" s="8"/>
      <c r="AE73" s="8"/>
      <c r="AF73" s="8"/>
      <c r="AG73" s="8"/>
      <c r="AH73" s="8"/>
      <c r="AI73" s="8"/>
      <c r="AJ73" s="16"/>
    </row>
    <row r="74" spans="1:36">
      <c r="A74" s="32">
        <v>4</v>
      </c>
      <c r="B74" s="34" t="s">
        <v>101</v>
      </c>
      <c r="C74" s="35">
        <v>0.5</v>
      </c>
      <c r="D74" s="36">
        <v>5</v>
      </c>
      <c r="E74" s="37">
        <v>1</v>
      </c>
      <c r="F74" s="36">
        <f>MROUND(SQ*C74,AR)</f>
        <v>50</v>
      </c>
      <c r="G74" s="101">
        <f>+D74*E74</f>
        <v>5</v>
      </c>
      <c r="H74" s="101">
        <f>+F74*G74</f>
        <v>250</v>
      </c>
      <c r="I74" s="4"/>
      <c r="J74" s="4"/>
      <c r="K74" s="4"/>
      <c r="L74" s="4"/>
      <c r="M74" s="102">
        <f t="shared" ref="M74:M76" si="63">IF(ISNUMBER(SEARCH("squat",$B74)),IF($C74&gt;=0.5,IF($C74&lt;0.6,$D74*$E74," ")," ")," ")</f>
        <v>5</v>
      </c>
      <c r="N74" s="102" t="str">
        <f t="shared" ref="N74:N76" si="64">IF(ISNUMBER(SEARCH("squat",$B74)),IF($C74&gt;=0.6,IF($C74&lt;0.7,$D74*$E74," ")," ")," ")</f>
        <v xml:space="preserve"> </v>
      </c>
      <c r="O74" s="102" t="str">
        <f t="shared" ref="O74:O76" si="65">IF(ISNUMBER(SEARCH("squat",$B74)),IF($C74&gt;=0.7,IF($C74&lt;0.8,$D74*$E74," ")," ")," ")</f>
        <v xml:space="preserve"> </v>
      </c>
      <c r="P74" s="102" t="str">
        <f t="shared" ref="P74:P76" si="66">IF(ISNUMBER(SEARCH("squat",$B74)),IF($C74&gt;=0.8,IF($C74&lt;0.9,$D74*$E74," ")," ")," ")</f>
        <v xml:space="preserve"> </v>
      </c>
      <c r="Q74" s="102" t="str">
        <f t="shared" ref="Q74:Q76" si="67">IF(ISNUMBER(SEARCH("squat",$B74)),IF($C74&gt;=0.9,$D74*$E74," ")," ")</f>
        <v xml:space="preserve"> </v>
      </c>
      <c r="R74" s="4"/>
      <c r="S74" s="4"/>
      <c r="T74" s="4"/>
      <c r="U74" s="4"/>
      <c r="V74" s="4"/>
      <c r="W74" s="4"/>
      <c r="X74" s="4"/>
      <c r="Y74" s="4"/>
      <c r="Z74" s="4"/>
      <c r="AA74" s="4"/>
      <c r="AB74" s="5"/>
      <c r="AC74" s="204"/>
      <c r="AD74" s="8"/>
      <c r="AE74" s="8"/>
      <c r="AF74" s="8"/>
      <c r="AG74" s="8"/>
      <c r="AH74" s="8"/>
      <c r="AI74" s="8"/>
      <c r="AJ74" s="16"/>
    </row>
    <row r="75" spans="1:36">
      <c r="A75" s="38"/>
      <c r="B75" s="33" t="str">
        <f>+B74</f>
        <v>HighBar Squat</v>
      </c>
      <c r="C75" s="35">
        <v>0.6</v>
      </c>
      <c r="D75" s="36">
        <v>5</v>
      </c>
      <c r="E75" s="37">
        <v>2</v>
      </c>
      <c r="F75" s="36">
        <f>MROUND(SQ*C75,AR)</f>
        <v>60</v>
      </c>
      <c r="G75" s="101">
        <f t="shared" ref="G75:G76" si="68">+D75*E75</f>
        <v>10</v>
      </c>
      <c r="H75" s="101">
        <f t="shared" ref="H75:H76" si="69">+F75*G75</f>
        <v>600</v>
      </c>
      <c r="I75" s="4"/>
      <c r="J75" s="4"/>
      <c r="K75" s="4"/>
      <c r="L75" s="4"/>
      <c r="M75" s="102" t="str">
        <f t="shared" si="63"/>
        <v xml:space="preserve"> </v>
      </c>
      <c r="N75" s="102">
        <f t="shared" si="64"/>
        <v>10</v>
      </c>
      <c r="O75" s="102" t="str">
        <f t="shared" si="65"/>
        <v xml:space="preserve"> </v>
      </c>
      <c r="P75" s="102" t="str">
        <f t="shared" si="66"/>
        <v xml:space="preserve"> </v>
      </c>
      <c r="Q75" s="102" t="str">
        <f t="shared" si="67"/>
        <v xml:space="preserve"> </v>
      </c>
      <c r="R75" s="4"/>
      <c r="S75" s="4"/>
      <c r="T75" s="4"/>
      <c r="U75" s="4"/>
      <c r="V75" s="4"/>
      <c r="W75" s="4"/>
      <c r="X75" s="4"/>
      <c r="Y75" s="4"/>
      <c r="Z75" s="4"/>
      <c r="AA75" s="4"/>
      <c r="AB75" s="5"/>
      <c r="AC75" s="204"/>
      <c r="AD75" s="204"/>
      <c r="AE75" s="8"/>
      <c r="AF75" s="8"/>
      <c r="AG75" s="8"/>
      <c r="AH75" s="8"/>
      <c r="AI75" s="8"/>
      <c r="AJ75" s="16"/>
    </row>
    <row r="76" spans="1:36">
      <c r="A76" s="38"/>
      <c r="B76" s="33" t="str">
        <f>+B75</f>
        <v>HighBar Squat</v>
      </c>
      <c r="C76" s="35">
        <v>0.7</v>
      </c>
      <c r="D76" s="36">
        <v>4</v>
      </c>
      <c r="E76" s="37">
        <v>4</v>
      </c>
      <c r="F76" s="36">
        <f>MROUND(SQ*C76,AR)</f>
        <v>70</v>
      </c>
      <c r="G76" s="101">
        <f t="shared" si="68"/>
        <v>16</v>
      </c>
      <c r="H76" s="101">
        <f t="shared" si="69"/>
        <v>1120</v>
      </c>
      <c r="I76" s="4"/>
      <c r="J76" s="4"/>
      <c r="K76" s="4"/>
      <c r="L76" s="4"/>
      <c r="M76" s="102" t="str">
        <f t="shared" si="63"/>
        <v xml:space="preserve"> </v>
      </c>
      <c r="N76" s="102" t="str">
        <f t="shared" si="64"/>
        <v xml:space="preserve"> </v>
      </c>
      <c r="O76" s="102">
        <f t="shared" si="65"/>
        <v>16</v>
      </c>
      <c r="P76" s="102" t="str">
        <f t="shared" si="66"/>
        <v xml:space="preserve"> </v>
      </c>
      <c r="Q76" s="102" t="str">
        <f t="shared" si="67"/>
        <v xml:space="preserve"> </v>
      </c>
      <c r="R76" s="4"/>
      <c r="S76" s="4"/>
      <c r="T76" s="4"/>
      <c r="U76" s="4"/>
      <c r="V76" s="4"/>
      <c r="W76" s="4"/>
      <c r="X76" s="4"/>
      <c r="Y76" s="4"/>
      <c r="Z76" s="4"/>
      <c r="AA76" s="4"/>
      <c r="AB76" s="5"/>
      <c r="AC76" s="204"/>
      <c r="AD76" s="204"/>
      <c r="AE76" s="204"/>
      <c r="AF76" s="204"/>
      <c r="AG76" s="8"/>
      <c r="AH76" s="8"/>
      <c r="AI76" s="8"/>
      <c r="AJ76" s="16"/>
    </row>
    <row r="77" spans="1:36">
      <c r="A77" s="31"/>
      <c r="B77" s="8"/>
      <c r="C77" s="8"/>
      <c r="D77" s="8"/>
      <c r="E77" s="8"/>
      <c r="F77" s="366"/>
      <c r="G77" s="4"/>
      <c r="H77" s="4"/>
      <c r="I77" s="4"/>
      <c r="J77" s="4"/>
      <c r="K77" s="4"/>
      <c r="L77" s="4"/>
      <c r="M77" s="4"/>
      <c r="N77" s="4"/>
      <c r="O77" s="4"/>
      <c r="P77" s="4"/>
      <c r="Q77" s="4"/>
      <c r="R77" s="4"/>
      <c r="S77" s="4"/>
      <c r="T77" s="4"/>
      <c r="U77" s="4"/>
      <c r="V77" s="4"/>
      <c r="W77" s="4"/>
      <c r="X77" s="4"/>
      <c r="Y77" s="4"/>
      <c r="Z77" s="4"/>
      <c r="AA77" s="4"/>
      <c r="AB77" s="5"/>
      <c r="AC77" s="8"/>
      <c r="AD77" s="8"/>
      <c r="AE77" s="8"/>
      <c r="AF77" s="8"/>
      <c r="AG77" s="8"/>
      <c r="AH77" s="8"/>
      <c r="AI77" s="8"/>
      <c r="AJ77" s="16"/>
    </row>
    <row r="78" spans="1:36">
      <c r="A78" s="23">
        <v>5</v>
      </c>
      <c r="B78" s="6" t="s">
        <v>74</v>
      </c>
      <c r="C78" s="24"/>
      <c r="D78" s="25">
        <v>10</v>
      </c>
      <c r="E78" s="26">
        <v>5</v>
      </c>
      <c r="F78" s="25"/>
      <c r="G78" s="4"/>
      <c r="H78" s="4"/>
      <c r="I78" s="4"/>
      <c r="J78" s="4"/>
      <c r="K78" s="4"/>
      <c r="L78" s="4"/>
      <c r="M78" s="4"/>
      <c r="N78" s="4"/>
      <c r="O78" s="4"/>
      <c r="P78" s="4"/>
      <c r="Q78" s="4"/>
      <c r="R78" s="4"/>
      <c r="S78" s="4"/>
      <c r="T78" s="4"/>
      <c r="U78" s="4"/>
      <c r="V78" s="4"/>
      <c r="W78" s="4"/>
      <c r="X78" s="4"/>
      <c r="Y78" s="4"/>
      <c r="Z78" s="4"/>
      <c r="AA78" s="4"/>
      <c r="AB78" s="8"/>
      <c r="AC78" s="22"/>
      <c r="AD78" s="22"/>
      <c r="AE78" s="22"/>
      <c r="AF78" s="22"/>
      <c r="AG78" s="22"/>
      <c r="AH78" s="8"/>
      <c r="AI78" s="8"/>
      <c r="AJ78" s="16"/>
    </row>
    <row r="79" spans="1:36">
      <c r="A79" s="23">
        <v>6</v>
      </c>
      <c r="B79" s="6" t="s">
        <v>49</v>
      </c>
      <c r="C79" s="24"/>
      <c r="D79" s="25">
        <v>5</v>
      </c>
      <c r="E79" s="26">
        <v>5</v>
      </c>
      <c r="F79" s="25"/>
      <c r="G79" s="4"/>
      <c r="H79" s="4"/>
      <c r="I79" s="4"/>
      <c r="J79" s="4"/>
      <c r="K79" s="4"/>
      <c r="L79" s="4"/>
      <c r="M79" s="4"/>
      <c r="N79" s="4"/>
      <c r="O79" s="4"/>
      <c r="P79" s="4"/>
      <c r="Q79" s="4"/>
      <c r="R79" s="4"/>
      <c r="S79" s="4"/>
      <c r="T79" s="4"/>
      <c r="U79" s="4"/>
      <c r="V79" s="4"/>
      <c r="W79" s="4"/>
      <c r="X79" s="4"/>
      <c r="Y79" s="4"/>
      <c r="Z79" s="4"/>
      <c r="AA79" s="4"/>
      <c r="AB79" s="27"/>
      <c r="AC79" s="22"/>
      <c r="AD79" s="22"/>
      <c r="AE79" s="22"/>
      <c r="AF79" s="6"/>
      <c r="AG79" s="6"/>
      <c r="AH79" s="27"/>
      <c r="AI79" s="27"/>
      <c r="AJ79" s="19"/>
    </row>
    <row r="80" spans="1:36">
      <c r="G80" s="4"/>
      <c r="H80" s="4"/>
      <c r="I80" s="4"/>
      <c r="J80" s="4"/>
      <c r="K80" s="4"/>
      <c r="L80" s="4"/>
      <c r="M80" s="4"/>
      <c r="N80" s="4"/>
      <c r="O80" s="4"/>
      <c r="P80" s="4"/>
      <c r="Q80" s="4"/>
      <c r="R80" s="4"/>
      <c r="S80" s="4"/>
      <c r="T80" s="4"/>
      <c r="U80" s="4"/>
      <c r="V80" s="4"/>
      <c r="W80" s="4"/>
      <c r="X80" s="4"/>
      <c r="Y80" s="4"/>
      <c r="Z80" s="4"/>
      <c r="AA80" s="4"/>
    </row>
    <row r="81" spans="1:36" ht="15" thickBot="1">
      <c r="G81" s="62">
        <f t="shared" ref="G81:AA81" si="70">SUM(G7:G80)</f>
        <v>115</v>
      </c>
      <c r="H81" s="62">
        <f t="shared" si="70"/>
        <v>7850</v>
      </c>
      <c r="I81" s="62">
        <f t="shared" si="70"/>
        <v>146</v>
      </c>
      <c r="J81" s="62">
        <f t="shared" si="70"/>
        <v>9540</v>
      </c>
      <c r="K81" s="62">
        <f t="shared" si="70"/>
        <v>52</v>
      </c>
      <c r="L81" s="62">
        <f t="shared" si="70"/>
        <v>3840</v>
      </c>
      <c r="M81" s="62">
        <f t="shared" si="70"/>
        <v>20</v>
      </c>
      <c r="N81" s="62">
        <f t="shared" si="70"/>
        <v>14</v>
      </c>
      <c r="O81" s="62">
        <f t="shared" si="70"/>
        <v>43</v>
      </c>
      <c r="P81" s="62">
        <f t="shared" si="70"/>
        <v>30</v>
      </c>
      <c r="Q81" s="62">
        <f t="shared" si="70"/>
        <v>0</v>
      </c>
      <c r="R81" s="62">
        <f t="shared" si="70"/>
        <v>42</v>
      </c>
      <c r="S81" s="62">
        <f t="shared" si="70"/>
        <v>31</v>
      </c>
      <c r="T81" s="62">
        <f t="shared" si="70"/>
        <v>38</v>
      </c>
      <c r="U81" s="62">
        <f t="shared" si="70"/>
        <v>35</v>
      </c>
      <c r="V81" s="62">
        <f t="shared" si="70"/>
        <v>0</v>
      </c>
      <c r="W81" s="62">
        <f t="shared" si="70"/>
        <v>4</v>
      </c>
      <c r="X81" s="62">
        <f t="shared" si="70"/>
        <v>9</v>
      </c>
      <c r="Y81" s="62">
        <f t="shared" si="70"/>
        <v>10</v>
      </c>
      <c r="Z81" s="62">
        <f t="shared" si="70"/>
        <v>21</v>
      </c>
      <c r="AA81" s="62">
        <f t="shared" si="70"/>
        <v>8</v>
      </c>
    </row>
    <row r="82" spans="1:36" ht="15.5" thickTop="1" thickBot="1">
      <c r="G82" s="4"/>
      <c r="H82" s="4"/>
      <c r="I82" s="4"/>
      <c r="J82" s="4"/>
      <c r="K82" s="4"/>
      <c r="L82" s="4"/>
      <c r="M82" s="4"/>
      <c r="N82" s="4"/>
      <c r="O82" s="4"/>
      <c r="P82" s="4"/>
      <c r="Q82" s="4"/>
      <c r="R82" s="4"/>
      <c r="S82" s="4"/>
      <c r="T82" s="4"/>
      <c r="U82" s="4"/>
      <c r="V82" s="4"/>
      <c r="W82" s="4"/>
      <c r="X82" s="4"/>
      <c r="Y82" s="4"/>
      <c r="Z82" s="4"/>
      <c r="AA82" s="4"/>
    </row>
    <row r="83" spans="1:36" ht="15" thickBot="1">
      <c r="A83" s="409" t="s">
        <v>13</v>
      </c>
      <c r="B83" s="410"/>
      <c r="C83" s="59" t="s">
        <v>0</v>
      </c>
      <c r="D83" s="59" t="s">
        <v>5</v>
      </c>
      <c r="E83" s="59" t="s">
        <v>6</v>
      </c>
      <c r="F83" s="369" t="s">
        <v>7</v>
      </c>
      <c r="G83" s="4"/>
      <c r="H83" s="4"/>
      <c r="I83" s="4"/>
      <c r="J83" s="4"/>
      <c r="K83" s="4"/>
      <c r="L83" s="4"/>
      <c r="M83" s="4"/>
      <c r="N83" s="4"/>
      <c r="O83" s="4"/>
      <c r="P83" s="4"/>
      <c r="Q83" s="4"/>
      <c r="R83" s="4"/>
      <c r="S83" s="4"/>
      <c r="T83" s="4"/>
      <c r="U83" s="4"/>
      <c r="V83" s="4"/>
      <c r="W83" s="4"/>
      <c r="X83" s="4"/>
      <c r="Y83" s="4"/>
      <c r="Z83" s="4"/>
      <c r="AA83" s="4"/>
    </row>
    <row r="84" spans="1:36">
      <c r="G84" s="4"/>
      <c r="H84" s="4"/>
      <c r="I84" s="4"/>
      <c r="J84" s="4"/>
      <c r="K84" s="4"/>
      <c r="L84" s="4"/>
      <c r="M84" s="4"/>
      <c r="N84" s="4"/>
      <c r="O84" s="4"/>
      <c r="P84" s="4"/>
      <c r="Q84" s="4"/>
      <c r="R84" s="4"/>
      <c r="S84" s="4"/>
      <c r="T84" s="4"/>
      <c r="U84" s="4"/>
      <c r="V84" s="4"/>
      <c r="W84" s="4"/>
      <c r="X84" s="4"/>
      <c r="Y84" s="4"/>
      <c r="Z84" s="4"/>
      <c r="AA84" s="4"/>
    </row>
    <row r="85" spans="1:36">
      <c r="A85" s="32">
        <v>1</v>
      </c>
      <c r="B85" s="34" t="s">
        <v>2</v>
      </c>
      <c r="C85" s="35">
        <v>0.5</v>
      </c>
      <c r="D85" s="36">
        <v>5</v>
      </c>
      <c r="E85" s="37">
        <v>1</v>
      </c>
      <c r="F85" s="36">
        <f>MROUND(SQ*C85,AR)</f>
        <v>50</v>
      </c>
      <c r="G85" s="114">
        <f>+D85*E85</f>
        <v>5</v>
      </c>
      <c r="H85" s="114">
        <f>+F85*G85</f>
        <v>250</v>
      </c>
      <c r="I85" s="138"/>
      <c r="J85" s="138"/>
      <c r="K85" s="138"/>
      <c r="L85" s="138"/>
      <c r="M85" s="114">
        <f t="shared" ref="M85:M89" si="71">IF(ISNUMBER(SEARCH("squat",$B85)),IF($C85&gt;=0.5,IF($C85&lt;0.6,$D85*$E85," ")," ")," ")</f>
        <v>5</v>
      </c>
      <c r="N85" s="114" t="str">
        <f t="shared" ref="N85:N89" si="72">IF(ISNUMBER(SEARCH("squat",$B85)),IF($C85&gt;=0.6,IF($C85&lt;0.7,$D85*$E85," ")," ")," ")</f>
        <v xml:space="preserve"> </v>
      </c>
      <c r="O85" s="114" t="str">
        <f t="shared" ref="O85:O89" si="73">IF(ISNUMBER(SEARCH("squat",$B85)),IF($C85&gt;=0.7,IF($C85&lt;0.8,$D85*$E85," ")," ")," ")</f>
        <v xml:space="preserve"> </v>
      </c>
      <c r="P85" s="114" t="str">
        <f t="shared" ref="P85:P89" si="74">IF(ISNUMBER(SEARCH("squat",$B85)),IF($C85&gt;=0.8,IF($C85&lt;0.9,$D85*$E85," ")," ")," ")</f>
        <v xml:space="preserve"> </v>
      </c>
      <c r="Q85" s="114" t="str">
        <f t="shared" ref="Q85:Q89" si="75">IF(ISNUMBER(SEARCH("squat",$B85)),IF($C85&gt;=0.9,$D85*$E85," ")," ")</f>
        <v xml:space="preserve"> </v>
      </c>
      <c r="R85" s="138"/>
      <c r="S85" s="138"/>
      <c r="T85" s="138"/>
      <c r="U85" s="138"/>
      <c r="V85" s="138"/>
      <c r="W85" s="138"/>
      <c r="X85" s="138"/>
      <c r="Y85" s="138"/>
      <c r="Z85" s="138"/>
      <c r="AA85" s="138"/>
      <c r="AB85" s="139"/>
      <c r="AC85" s="13"/>
      <c r="AD85" s="140"/>
      <c r="AE85" s="140"/>
      <c r="AF85" s="140"/>
      <c r="AG85" s="140"/>
      <c r="AH85" s="18"/>
      <c r="AI85" s="18"/>
      <c r="AJ85" s="14"/>
    </row>
    <row r="86" spans="1:36">
      <c r="A86" s="38"/>
      <c r="B86" s="33" t="str">
        <f>+B85</f>
        <v>Squat</v>
      </c>
      <c r="C86" s="35">
        <v>0.6</v>
      </c>
      <c r="D86" s="36">
        <v>4</v>
      </c>
      <c r="E86" s="37">
        <v>1</v>
      </c>
      <c r="F86" s="36">
        <f>MROUND(SQ*C86,AR)</f>
        <v>60</v>
      </c>
      <c r="G86" s="114">
        <f t="shared" ref="G86:G87" si="76">+D86*E86</f>
        <v>4</v>
      </c>
      <c r="H86" s="114">
        <f t="shared" ref="H86:H88" si="77">+F86*G86</f>
        <v>240</v>
      </c>
      <c r="I86" s="4"/>
      <c r="J86" s="4"/>
      <c r="K86" s="4"/>
      <c r="L86" s="4"/>
      <c r="M86" s="114" t="str">
        <f t="shared" si="71"/>
        <v xml:space="preserve"> </v>
      </c>
      <c r="N86" s="114">
        <f t="shared" si="72"/>
        <v>4</v>
      </c>
      <c r="O86" s="114" t="str">
        <f t="shared" si="73"/>
        <v xml:space="preserve"> </v>
      </c>
      <c r="P86" s="114" t="str">
        <f t="shared" si="74"/>
        <v xml:space="preserve"> </v>
      </c>
      <c r="Q86" s="114" t="str">
        <f t="shared" si="75"/>
        <v xml:space="preserve"> </v>
      </c>
      <c r="R86" s="4"/>
      <c r="S86" s="4"/>
      <c r="T86" s="4"/>
      <c r="U86" s="4"/>
      <c r="V86" s="4"/>
      <c r="W86" s="4"/>
      <c r="X86" s="4"/>
      <c r="Y86" s="4"/>
      <c r="Z86" s="4"/>
      <c r="AA86" s="4"/>
      <c r="AB86" s="5"/>
      <c r="AC86" s="142"/>
      <c r="AD86" s="8"/>
      <c r="AE86" s="8"/>
      <c r="AF86" s="8"/>
      <c r="AG86" s="8"/>
      <c r="AH86" s="8"/>
      <c r="AI86" s="8"/>
      <c r="AJ86" s="16"/>
    </row>
    <row r="87" spans="1:36">
      <c r="A87" s="38"/>
      <c r="B87" s="33" t="str">
        <f>+B86</f>
        <v>Squat</v>
      </c>
      <c r="C87" s="35">
        <v>0.7</v>
      </c>
      <c r="D87" s="36">
        <v>3</v>
      </c>
      <c r="E87" s="37">
        <v>2</v>
      </c>
      <c r="F87" s="36">
        <f>MROUND(SQ*C87,AR)</f>
        <v>70</v>
      </c>
      <c r="G87" s="114">
        <f t="shared" si="76"/>
        <v>6</v>
      </c>
      <c r="H87" s="114">
        <f t="shared" si="77"/>
        <v>420</v>
      </c>
      <c r="I87" s="4"/>
      <c r="J87" s="4"/>
      <c r="K87" s="4"/>
      <c r="L87" s="4"/>
      <c r="M87" s="114" t="str">
        <f t="shared" si="71"/>
        <v xml:space="preserve"> </v>
      </c>
      <c r="N87" s="114" t="str">
        <f t="shared" si="72"/>
        <v xml:space="preserve"> </v>
      </c>
      <c r="O87" s="114">
        <f t="shared" si="73"/>
        <v>6</v>
      </c>
      <c r="P87" s="114" t="str">
        <f t="shared" si="74"/>
        <v xml:space="preserve"> </v>
      </c>
      <c r="Q87" s="114" t="str">
        <f t="shared" si="75"/>
        <v xml:space="preserve"> </v>
      </c>
      <c r="R87" s="4"/>
      <c r="S87" s="4"/>
      <c r="T87" s="4"/>
      <c r="U87" s="4"/>
      <c r="V87" s="4"/>
      <c r="W87" s="4"/>
      <c r="X87" s="4"/>
      <c r="Y87" s="4"/>
      <c r="Z87" s="4"/>
      <c r="AA87" s="4"/>
      <c r="AB87" s="5"/>
      <c r="AC87" s="142"/>
      <c r="AD87" s="13"/>
      <c r="AE87" s="8"/>
      <c r="AF87" s="8"/>
      <c r="AG87" s="8"/>
      <c r="AH87" s="8"/>
      <c r="AI87" s="8"/>
      <c r="AJ87" s="16"/>
    </row>
    <row r="88" spans="1:36">
      <c r="A88" s="38"/>
      <c r="B88" s="33" t="str">
        <f>+B86</f>
        <v>Squat</v>
      </c>
      <c r="C88" s="35">
        <v>0.8</v>
      </c>
      <c r="D88" s="36">
        <v>2</v>
      </c>
      <c r="E88" s="37">
        <v>2</v>
      </c>
      <c r="F88" s="36">
        <f>MROUND(SQ*C88,AR)</f>
        <v>80</v>
      </c>
      <c r="G88" s="114">
        <f>+D88*E88</f>
        <v>4</v>
      </c>
      <c r="H88" s="114">
        <f t="shared" si="77"/>
        <v>320</v>
      </c>
      <c r="I88" s="4"/>
      <c r="J88" s="4"/>
      <c r="K88" s="4"/>
      <c r="L88" s="4"/>
      <c r="M88" s="114" t="str">
        <f t="shared" si="71"/>
        <v xml:space="preserve"> </v>
      </c>
      <c r="N88" s="114" t="str">
        <f t="shared" si="72"/>
        <v xml:space="preserve"> </v>
      </c>
      <c r="O88" s="114" t="str">
        <f t="shared" si="73"/>
        <v xml:space="preserve"> </v>
      </c>
      <c r="P88" s="114">
        <f t="shared" si="74"/>
        <v>4</v>
      </c>
      <c r="Q88" s="114" t="str">
        <f t="shared" si="75"/>
        <v xml:space="preserve"> </v>
      </c>
      <c r="R88" s="4"/>
      <c r="S88" s="4"/>
      <c r="T88" s="4"/>
      <c r="U88" s="4"/>
      <c r="V88" s="4"/>
      <c r="W88" s="4"/>
      <c r="X88" s="4"/>
      <c r="Y88" s="4"/>
      <c r="Z88" s="4"/>
      <c r="AA88" s="4"/>
      <c r="AB88" s="5"/>
      <c r="AC88" s="13"/>
      <c r="AD88" s="13"/>
      <c r="AE88" s="8"/>
      <c r="AF88" s="8"/>
      <c r="AG88" s="8"/>
      <c r="AH88" s="8"/>
      <c r="AI88" s="8"/>
      <c r="AJ88" s="16"/>
    </row>
    <row r="89" spans="1:36">
      <c r="A89" s="38"/>
      <c r="B89" s="33" t="str">
        <f>+B87</f>
        <v>Squat</v>
      </c>
      <c r="C89" s="35">
        <v>0.9</v>
      </c>
      <c r="D89" s="36">
        <v>1</v>
      </c>
      <c r="E89" s="37">
        <v>3</v>
      </c>
      <c r="F89" s="36">
        <f>MROUND(SQ*C89,AR)</f>
        <v>90</v>
      </c>
      <c r="G89" s="114">
        <f>+D89*E89</f>
        <v>3</v>
      </c>
      <c r="H89" s="114">
        <f t="shared" ref="H89" si="78">+F89*G89</f>
        <v>270</v>
      </c>
      <c r="I89" s="4"/>
      <c r="J89" s="4"/>
      <c r="K89" s="4"/>
      <c r="L89" s="4"/>
      <c r="M89" s="114" t="str">
        <f t="shared" si="71"/>
        <v xml:space="preserve"> </v>
      </c>
      <c r="N89" s="114" t="str">
        <f t="shared" si="72"/>
        <v xml:space="preserve"> </v>
      </c>
      <c r="O89" s="114" t="str">
        <f t="shared" si="73"/>
        <v xml:space="preserve"> </v>
      </c>
      <c r="P89" s="114" t="str">
        <f t="shared" si="74"/>
        <v xml:space="preserve"> </v>
      </c>
      <c r="Q89" s="114">
        <f t="shared" si="75"/>
        <v>3</v>
      </c>
      <c r="R89" s="4"/>
      <c r="S89" s="4"/>
      <c r="T89" s="4"/>
      <c r="U89" s="4"/>
      <c r="V89" s="4"/>
      <c r="W89" s="4"/>
      <c r="X89" s="4"/>
      <c r="Y89" s="4"/>
      <c r="Z89" s="4"/>
      <c r="AA89" s="4"/>
      <c r="AB89" s="5"/>
      <c r="AC89" s="13"/>
      <c r="AD89" s="13"/>
      <c r="AE89" s="13"/>
      <c r="AF89" s="8"/>
      <c r="AG89" s="8"/>
      <c r="AH89" s="8"/>
      <c r="AI89" s="8"/>
      <c r="AJ89" s="16"/>
    </row>
    <row r="90" spans="1:36">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J90" s="16"/>
    </row>
    <row r="91" spans="1:36">
      <c r="A91" s="21">
        <v>2</v>
      </c>
      <c r="B91" s="9" t="s">
        <v>8</v>
      </c>
      <c r="C91" s="10">
        <v>0.5</v>
      </c>
      <c r="D91" s="11">
        <v>5</v>
      </c>
      <c r="E91" s="12">
        <v>1</v>
      </c>
      <c r="F91" s="11">
        <f>MROUND(BP*C91,AR)</f>
        <v>50</v>
      </c>
      <c r="G91" s="4"/>
      <c r="H91" s="4"/>
      <c r="I91" s="58">
        <f t="shared" ref="I91:I94" si="79">+D91*E91</f>
        <v>5</v>
      </c>
      <c r="J91" s="58">
        <f t="shared" ref="J91:J94" si="80">+I91*F91</f>
        <v>250</v>
      </c>
      <c r="K91" s="4"/>
      <c r="L91" s="4"/>
      <c r="M91" s="4"/>
      <c r="N91" s="4"/>
      <c r="O91" s="4"/>
      <c r="P91" s="4"/>
      <c r="Q91" s="4"/>
      <c r="R91" s="111">
        <f>IF(ISNUMBER(SEARCH("bench",$B91)),IF($C91&gt;=0.5,IF($C91&lt;0.6,$D91*$E91," ")," ")," ")</f>
        <v>5</v>
      </c>
      <c r="S91" s="111" t="str">
        <f>IF(ISNUMBER(SEARCH("bench",$B91)),IF($C91&gt;=0.6,IF($C91&lt;0.7,$D91*$E91," ")," ")," ")</f>
        <v xml:space="preserve"> </v>
      </c>
      <c r="T91" s="111" t="str">
        <f>IF(ISNUMBER(SEARCH("bench",$B91)),IF($C91&gt;=0.7,IF($C91&lt;0.8,$D91*$E91," ")," ")," ")</f>
        <v xml:space="preserve"> </v>
      </c>
      <c r="U91" s="111" t="str">
        <f>IF(ISNUMBER(SEARCH("bench",$B91)),IF($C91&gt;=0.8,IF($C91&lt;0.9,$D91*$E91," ")," ")," ")</f>
        <v xml:space="preserve"> </v>
      </c>
      <c r="V91" s="111" t="str">
        <f>IF(ISNUMBER(SEARCH("bench",$B91)),IF($C91&gt;=0.9,$D91*$E91," ")," ")</f>
        <v xml:space="preserve"> </v>
      </c>
      <c r="W91" s="4"/>
      <c r="X91" s="4"/>
      <c r="Y91" s="4"/>
      <c r="Z91" s="4"/>
      <c r="AA91" s="4"/>
      <c r="AB91" s="5"/>
      <c r="AC91" s="13"/>
      <c r="AD91" s="8"/>
      <c r="AE91" s="8"/>
      <c r="AF91" s="8"/>
      <c r="AG91" s="8"/>
      <c r="AH91" s="8"/>
      <c r="AI91" s="8"/>
      <c r="AJ91" s="16"/>
    </row>
    <row r="92" spans="1:36">
      <c r="A92" s="15"/>
      <c r="B92" s="20" t="str">
        <f>+B91</f>
        <v>BenchPress</v>
      </c>
      <c r="C92" s="10">
        <v>0.6</v>
      </c>
      <c r="D92" s="11">
        <v>4</v>
      </c>
      <c r="E92" s="12">
        <v>1</v>
      </c>
      <c r="F92" s="11">
        <f>MROUND(BP*C92,AR)</f>
        <v>60</v>
      </c>
      <c r="G92" s="4"/>
      <c r="H92" s="4"/>
      <c r="I92" s="58">
        <f t="shared" si="79"/>
        <v>4</v>
      </c>
      <c r="J92" s="58">
        <f t="shared" si="80"/>
        <v>240</v>
      </c>
      <c r="K92" s="4"/>
      <c r="L92" s="4"/>
      <c r="M92" s="4"/>
      <c r="N92" s="4"/>
      <c r="O92" s="4"/>
      <c r="P92" s="4"/>
      <c r="Q92" s="4"/>
      <c r="R92" s="111" t="str">
        <f>IF(ISNUMBER(SEARCH("bench",$B92)),IF($C92&gt;=0.5,IF($C92&lt;0.6,$D92*$E92," ")," ")," ")</f>
        <v xml:space="preserve"> </v>
      </c>
      <c r="S92" s="111">
        <f>IF(ISNUMBER(SEARCH("bench",$B92)),IF($C92&gt;=0.6,IF($C92&lt;0.7,$D92*$E92," ")," ")," ")</f>
        <v>4</v>
      </c>
      <c r="T92" s="111" t="str">
        <f>IF(ISNUMBER(SEARCH("bench",$B92)),IF($C92&gt;=0.7,IF($C92&lt;0.8,$D92*$E92," ")," ")," ")</f>
        <v xml:space="preserve"> </v>
      </c>
      <c r="U92" s="111" t="str">
        <f>IF(ISNUMBER(SEARCH("bench",$B92)),IF($C92&gt;=0.8,IF($C92&lt;0.9,$D92*$E92," ")," ")," ")</f>
        <v xml:space="preserve"> </v>
      </c>
      <c r="V92" s="111" t="str">
        <f>IF(ISNUMBER(SEARCH("bench",$B92)),IF($C92&gt;=0.9,$D92*$E92," ")," ")</f>
        <v xml:space="preserve"> </v>
      </c>
      <c r="W92" s="4"/>
      <c r="X92" s="4"/>
      <c r="Y92" s="4"/>
      <c r="Z92" s="4"/>
      <c r="AA92" s="4"/>
      <c r="AB92" s="5"/>
      <c r="AC92" s="13"/>
      <c r="AD92" s="8"/>
      <c r="AE92" s="8"/>
      <c r="AF92" s="8"/>
      <c r="AG92" s="8"/>
      <c r="AH92" s="8"/>
      <c r="AI92" s="8"/>
      <c r="AJ92" s="16"/>
    </row>
    <row r="93" spans="1:36">
      <c r="A93" s="21"/>
      <c r="B93" s="20" t="str">
        <f t="shared" ref="B93:B94" si="81">+B92</f>
        <v>BenchPress</v>
      </c>
      <c r="C93" s="10">
        <v>0.7</v>
      </c>
      <c r="D93" s="11">
        <v>3</v>
      </c>
      <c r="E93" s="12">
        <v>2</v>
      </c>
      <c r="F93" s="11">
        <f>MROUND(BP*C93,AR)</f>
        <v>70</v>
      </c>
      <c r="G93" s="4"/>
      <c r="H93" s="4"/>
      <c r="I93" s="58">
        <f t="shared" si="79"/>
        <v>6</v>
      </c>
      <c r="J93" s="58">
        <f t="shared" si="80"/>
        <v>420</v>
      </c>
      <c r="K93" s="4"/>
      <c r="L93" s="4"/>
      <c r="M93" s="4"/>
      <c r="N93" s="4"/>
      <c r="O93" s="4"/>
      <c r="P93" s="4"/>
      <c r="Q93" s="4"/>
      <c r="R93" s="111" t="str">
        <f>IF(ISNUMBER(SEARCH("bench",$B93)),IF($C93&gt;=0.5,IF($C93&lt;0.6,$D93*$E93," ")," ")," ")</f>
        <v xml:space="preserve"> </v>
      </c>
      <c r="S93" s="111" t="str">
        <f>IF(ISNUMBER(SEARCH("bench",$B93)),IF($C93&gt;=0.6,IF($C93&lt;0.7,$D93*$E93," ")," ")," ")</f>
        <v xml:space="preserve"> </v>
      </c>
      <c r="T93" s="111">
        <f>IF(ISNUMBER(SEARCH("bench",$B93)),IF($C93&gt;=0.7,IF($C93&lt;0.8,$D93*$E93," ")," ")," ")</f>
        <v>6</v>
      </c>
      <c r="U93" s="111" t="str">
        <f>IF(ISNUMBER(SEARCH("bench",$B93)),IF($C93&gt;=0.8,IF($C93&lt;0.9,$D93*$E93," ")," ")," ")</f>
        <v xml:space="preserve"> </v>
      </c>
      <c r="V93" s="111" t="str">
        <f>IF(ISNUMBER(SEARCH("bench",$B93)),IF($C93&gt;=0.9,$D93*$E93," ")," ")</f>
        <v xml:space="preserve"> </v>
      </c>
      <c r="W93" s="4"/>
      <c r="X93" s="4"/>
      <c r="Y93" s="4"/>
      <c r="Z93" s="4"/>
      <c r="AA93" s="4"/>
      <c r="AB93" s="5"/>
      <c r="AC93" s="142"/>
      <c r="AD93" s="142"/>
      <c r="AE93" s="8"/>
      <c r="AF93" s="8"/>
      <c r="AG93" s="8"/>
      <c r="AH93" s="8"/>
      <c r="AI93" s="8"/>
      <c r="AJ93" s="16"/>
    </row>
    <row r="94" spans="1:36">
      <c r="A94" s="15"/>
      <c r="B94" s="20" t="str">
        <f t="shared" si="81"/>
        <v>BenchPress</v>
      </c>
      <c r="C94" s="10">
        <v>0.8</v>
      </c>
      <c r="D94" s="11">
        <v>3</v>
      </c>
      <c r="E94" s="12">
        <v>5</v>
      </c>
      <c r="F94" s="11">
        <f>MROUND(BP*C94,AR)</f>
        <v>80</v>
      </c>
      <c r="G94" s="4"/>
      <c r="H94" s="4"/>
      <c r="I94" s="58">
        <f t="shared" si="79"/>
        <v>15</v>
      </c>
      <c r="J94" s="58">
        <f t="shared" si="80"/>
        <v>1200</v>
      </c>
      <c r="K94" s="4"/>
      <c r="L94" s="4"/>
      <c r="M94" s="4"/>
      <c r="N94" s="4"/>
      <c r="O94" s="4"/>
      <c r="P94" s="4"/>
      <c r="Q94" s="4"/>
      <c r="R94" s="111" t="str">
        <f>IF(ISNUMBER(SEARCH("bench",$B94)),IF($C94&gt;=0.5,IF($C94&lt;0.6,$D94*$E94," ")," ")," ")</f>
        <v xml:space="preserve"> </v>
      </c>
      <c r="S94" s="111" t="str">
        <f>IF(ISNUMBER(SEARCH("bench",$B94)),IF($C94&gt;=0.6,IF($C94&lt;0.7,$D94*$E94," ")," ")," ")</f>
        <v xml:space="preserve"> </v>
      </c>
      <c r="T94" s="111" t="str">
        <f>IF(ISNUMBER(SEARCH("bench",$B94)),IF($C94&gt;=0.7,IF($C94&lt;0.8,$D94*$E94," ")," ")," ")</f>
        <v xml:space="preserve"> </v>
      </c>
      <c r="U94" s="111">
        <f>IF(ISNUMBER(SEARCH("bench",$B94)),IF($C94&gt;=0.8,IF($C94&lt;0.9,$D94*$E94," ")," ")," ")</f>
        <v>15</v>
      </c>
      <c r="V94" s="111" t="str">
        <f>IF(ISNUMBER(SEARCH("bench",$B94)),IF($C94&gt;=0.9,$D94*$E94," ")," ")</f>
        <v xml:space="preserve"> </v>
      </c>
      <c r="W94" s="4"/>
      <c r="X94" s="4"/>
      <c r="Y94" s="4"/>
      <c r="Z94" s="4"/>
      <c r="AA94" s="4"/>
      <c r="AB94" s="5"/>
      <c r="AC94" s="13"/>
      <c r="AD94" s="13"/>
      <c r="AE94" s="13"/>
      <c r="AF94" s="13"/>
      <c r="AG94" s="13"/>
      <c r="AH94" s="8"/>
      <c r="AI94" s="8"/>
      <c r="AJ94" s="16"/>
    </row>
    <row r="95" spans="1:36">
      <c r="A95" s="31"/>
      <c r="B95" s="8"/>
      <c r="C95" s="8"/>
      <c r="D95" s="8"/>
      <c r="E95" s="8"/>
      <c r="F95" s="366"/>
      <c r="G95" s="4"/>
      <c r="H95" s="4"/>
      <c r="I95" s="4"/>
      <c r="J95" s="4"/>
      <c r="K95" s="4"/>
      <c r="L95" s="4"/>
      <c r="M95" s="4"/>
      <c r="N95" s="4"/>
      <c r="O95" s="4"/>
      <c r="P95" s="4"/>
      <c r="Q95" s="4"/>
      <c r="R95" s="4"/>
      <c r="S95" s="4"/>
      <c r="T95" s="4"/>
      <c r="U95" s="4"/>
      <c r="V95" s="4"/>
      <c r="W95" s="4"/>
      <c r="X95" s="4"/>
      <c r="Y95" s="4"/>
      <c r="Z95" s="4"/>
      <c r="AA95" s="4"/>
      <c r="AB95" s="5"/>
      <c r="AC95" s="8"/>
      <c r="AD95" s="8"/>
      <c r="AE95" s="8"/>
      <c r="AF95" s="8"/>
      <c r="AG95" s="8"/>
      <c r="AH95" s="8"/>
      <c r="AI95" s="8"/>
      <c r="AJ95" s="16"/>
    </row>
    <row r="96" spans="1:36">
      <c r="A96" s="23">
        <v>3</v>
      </c>
      <c r="B96" s="6" t="s">
        <v>3</v>
      </c>
      <c r="C96" s="24"/>
      <c r="D96" s="25">
        <v>8</v>
      </c>
      <c r="E96" s="26">
        <v>4</v>
      </c>
      <c r="F96" s="25"/>
      <c r="G96" s="4"/>
      <c r="H96" s="4"/>
      <c r="I96" s="4"/>
      <c r="J96" s="4"/>
      <c r="K96" s="4"/>
      <c r="L96" s="4"/>
      <c r="M96" s="4"/>
      <c r="N96" s="4"/>
      <c r="O96" s="4"/>
      <c r="P96" s="4"/>
      <c r="Q96" s="4"/>
      <c r="R96" s="4"/>
      <c r="S96" s="4"/>
      <c r="T96" s="4"/>
      <c r="U96" s="4"/>
      <c r="V96" s="4"/>
      <c r="W96" s="4"/>
      <c r="X96" s="4"/>
      <c r="Y96" s="4"/>
      <c r="Z96" s="4"/>
      <c r="AA96" s="4"/>
      <c r="AB96" s="8"/>
      <c r="AC96" s="13"/>
      <c r="AD96" s="13"/>
      <c r="AE96" s="13"/>
      <c r="AF96" s="13"/>
      <c r="AG96" s="8"/>
      <c r="AH96" s="8"/>
      <c r="AI96" s="8"/>
      <c r="AJ96" s="16"/>
    </row>
    <row r="97" spans="1:36">
      <c r="A97" s="23">
        <v>4</v>
      </c>
      <c r="B97" s="6" t="s">
        <v>18</v>
      </c>
      <c r="C97" s="24"/>
      <c r="D97" s="25">
        <v>8</v>
      </c>
      <c r="E97" s="26">
        <v>4</v>
      </c>
      <c r="F97" s="25"/>
      <c r="G97" s="4"/>
      <c r="H97" s="4"/>
      <c r="I97" s="4"/>
      <c r="J97" s="4"/>
      <c r="K97" s="4"/>
      <c r="L97" s="4"/>
      <c r="M97" s="4"/>
      <c r="N97" s="4"/>
      <c r="O97" s="4"/>
      <c r="P97" s="4"/>
      <c r="Q97" s="4"/>
      <c r="R97" s="4"/>
      <c r="S97" s="4"/>
      <c r="T97" s="4"/>
      <c r="U97" s="4"/>
      <c r="V97" s="4"/>
      <c r="W97" s="4"/>
      <c r="X97" s="4"/>
      <c r="Y97" s="4"/>
      <c r="Z97" s="4"/>
      <c r="AA97" s="4"/>
      <c r="AB97" s="8"/>
      <c r="AC97" s="13"/>
      <c r="AD97" s="13"/>
      <c r="AE97" s="13"/>
      <c r="AF97" s="13"/>
      <c r="AG97" s="8"/>
      <c r="AH97" s="8"/>
      <c r="AI97" s="8"/>
      <c r="AJ97" s="16"/>
    </row>
    <row r="98" spans="1:36">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J98" s="16"/>
    </row>
    <row r="99" spans="1:36">
      <c r="A99" s="32">
        <v>5</v>
      </c>
      <c r="B99" s="34" t="s">
        <v>89</v>
      </c>
      <c r="C99" s="35">
        <v>0.5</v>
      </c>
      <c r="D99" s="36">
        <v>5</v>
      </c>
      <c r="E99" s="37">
        <v>1</v>
      </c>
      <c r="F99" s="36">
        <f>MROUND(SQ*C99,AR)</f>
        <v>50</v>
      </c>
      <c r="G99" s="114">
        <f>+D99*E99</f>
        <v>5</v>
      </c>
      <c r="H99" s="114">
        <f>+F99*G99</f>
        <v>250</v>
      </c>
      <c r="I99" s="4"/>
      <c r="J99" s="4"/>
      <c r="K99" s="4"/>
      <c r="L99" s="4"/>
      <c r="M99" s="114">
        <f>IF(ISNUMBER(SEARCH("squat",$B99)),IF($C99&gt;=0.5,IF($C99&lt;0.6,$D99*$E99," ")," ")," ")</f>
        <v>5</v>
      </c>
      <c r="N99" s="114" t="str">
        <f>IF(ISNUMBER(SEARCH("squat",$B99)),IF($C99&gt;=0.6,IF($C99&lt;0.7,$D99*$E99," ")," ")," ")</f>
        <v xml:space="preserve"> </v>
      </c>
      <c r="O99" s="114" t="str">
        <f>IF(ISNUMBER(SEARCH("squat",$B99)),IF($C99&gt;=0.7,IF($C99&lt;0.8,$D99*$E99," ")," ")," ")</f>
        <v xml:space="preserve"> </v>
      </c>
      <c r="P99" s="114" t="str">
        <f>IF(ISNUMBER(SEARCH("squat",$B99)),IF($C99&gt;=0.8,IF($C99&lt;0.9,$D99*$E99," ")," ")," ")</f>
        <v xml:space="preserve"> </v>
      </c>
      <c r="Q99" s="114" t="str">
        <f>IF(ISNUMBER(SEARCH("squat",$B99)),IF($C99&gt;=0.9,$D99*$E99," ")," ")</f>
        <v xml:space="preserve"> </v>
      </c>
      <c r="R99" s="4"/>
      <c r="S99" s="4"/>
      <c r="T99" s="4"/>
      <c r="U99" s="4"/>
      <c r="V99" s="4"/>
      <c r="W99" s="4"/>
      <c r="X99" s="4"/>
      <c r="Y99" s="4"/>
      <c r="Z99" s="4"/>
      <c r="AA99" s="4"/>
      <c r="AB99" s="5"/>
      <c r="AC99" s="13"/>
      <c r="AD99" s="8"/>
      <c r="AE99" s="8"/>
      <c r="AF99" s="8"/>
      <c r="AG99" s="8"/>
      <c r="AH99" s="8"/>
      <c r="AI99" s="8"/>
      <c r="AJ99" s="16"/>
    </row>
    <row r="100" spans="1:36">
      <c r="A100" s="38"/>
      <c r="B100" s="33" t="str">
        <f>+B99</f>
        <v>Squat w. Chains</v>
      </c>
      <c r="C100" s="35">
        <v>0.6</v>
      </c>
      <c r="D100" s="36">
        <v>4</v>
      </c>
      <c r="E100" s="37">
        <v>1</v>
      </c>
      <c r="F100" s="36">
        <f>MROUND(SQ*C100,AR)</f>
        <v>60</v>
      </c>
      <c r="G100" s="114">
        <f t="shared" ref="G100:G102" si="82">+D100*E100</f>
        <v>4</v>
      </c>
      <c r="H100" s="114">
        <f t="shared" ref="H100:H102" si="83">+F100*G100</f>
        <v>240</v>
      </c>
      <c r="I100" s="4"/>
      <c r="J100" s="4"/>
      <c r="K100" s="4"/>
      <c r="L100" s="4"/>
      <c r="M100" s="114" t="str">
        <f>IF(ISNUMBER(SEARCH("squat",$B100)),IF($C100&gt;=0.5,IF($C100&lt;0.6,$D100*$E100," ")," ")," ")</f>
        <v xml:space="preserve"> </v>
      </c>
      <c r="N100" s="114">
        <f>IF(ISNUMBER(SEARCH("squat",$B100)),IF($C100&gt;=0.6,IF($C100&lt;0.7,$D100*$E100," ")," ")," ")</f>
        <v>4</v>
      </c>
      <c r="O100" s="114" t="str">
        <f>IF(ISNUMBER(SEARCH("squat",$B100)),IF($C100&gt;=0.7,IF($C100&lt;0.8,$D100*$E100," ")," ")," ")</f>
        <v xml:space="preserve"> </v>
      </c>
      <c r="P100" s="114" t="str">
        <f>IF(ISNUMBER(SEARCH("squat",$B100)),IF($C100&gt;=0.8,IF($C100&lt;0.9,$D100*$E100," ")," ")," ")</f>
        <v xml:space="preserve"> </v>
      </c>
      <c r="Q100" s="114" t="str">
        <f>IF(ISNUMBER(SEARCH("squat",$B100)),IF($C100&gt;=0.9,$D100*$E100," ")," ")</f>
        <v xml:space="preserve"> </v>
      </c>
      <c r="R100" s="4"/>
      <c r="S100" s="4"/>
      <c r="T100" s="4"/>
      <c r="U100" s="4"/>
      <c r="V100" s="4"/>
      <c r="W100" s="4"/>
      <c r="X100" s="4"/>
      <c r="Y100" s="4"/>
      <c r="Z100" s="4"/>
      <c r="AA100" s="4"/>
      <c r="AB100" s="5"/>
      <c r="AC100" s="142"/>
      <c r="AD100" s="8"/>
      <c r="AE100" s="8"/>
      <c r="AF100" s="8"/>
      <c r="AG100" s="8"/>
      <c r="AH100" s="8"/>
      <c r="AI100" s="8"/>
      <c r="AJ100" s="16"/>
    </row>
    <row r="101" spans="1:36">
      <c r="A101" s="38"/>
      <c r="B101" s="33" t="str">
        <f>+B100</f>
        <v>Squat w. Chains</v>
      </c>
      <c r="C101" s="35">
        <v>0.7</v>
      </c>
      <c r="D101" s="36">
        <v>3</v>
      </c>
      <c r="E101" s="37">
        <v>2</v>
      </c>
      <c r="F101" s="36">
        <f>MROUND(SQ*C101,AR)</f>
        <v>70</v>
      </c>
      <c r="G101" s="114">
        <f t="shared" ref="G101" si="84">+D101*E101</f>
        <v>6</v>
      </c>
      <c r="H101" s="114">
        <f t="shared" ref="H101" si="85">+F101*G101</f>
        <v>420</v>
      </c>
      <c r="I101" s="4"/>
      <c r="J101" s="4"/>
      <c r="K101" s="4"/>
      <c r="L101" s="4"/>
      <c r="M101" s="114" t="str">
        <f>IF(ISNUMBER(SEARCH("squat",$B101)),IF($C101&gt;=0.5,IF($C101&lt;0.6,$D101*$E101," ")," ")," ")</f>
        <v xml:space="preserve"> </v>
      </c>
      <c r="N101" s="114" t="str">
        <f>IF(ISNUMBER(SEARCH("squat",$B101)),IF($C101&gt;=0.6,IF($C101&lt;0.7,$D101*$E101," ")," ")," ")</f>
        <v xml:space="preserve"> </v>
      </c>
      <c r="O101" s="114">
        <f>IF(ISNUMBER(SEARCH("squat",$B101)),IF($C101&gt;=0.7,IF($C101&lt;0.8,$D101*$E101," ")," ")," ")</f>
        <v>6</v>
      </c>
      <c r="P101" s="114" t="str">
        <f>IF(ISNUMBER(SEARCH("squat",$B101)),IF($C101&gt;=0.8,IF($C101&lt;0.9,$D101*$E101," ")," ")," ")</f>
        <v xml:space="preserve"> </v>
      </c>
      <c r="Q101" s="114" t="str">
        <f>IF(ISNUMBER(SEARCH("squat",$B101)),IF($C101&gt;=0.9,$D101*$E101," ")," ")</f>
        <v xml:space="preserve"> </v>
      </c>
      <c r="R101" s="4"/>
      <c r="S101" s="4"/>
      <c r="T101" s="4"/>
      <c r="U101" s="4"/>
      <c r="V101" s="4"/>
      <c r="W101" s="4"/>
      <c r="X101" s="4"/>
      <c r="Y101" s="4"/>
      <c r="Z101" s="4"/>
      <c r="AA101" s="4"/>
      <c r="AB101" s="5"/>
      <c r="AC101" s="142"/>
      <c r="AD101" s="142"/>
      <c r="AE101" s="8"/>
      <c r="AF101" s="8"/>
      <c r="AG101" s="8"/>
      <c r="AH101" s="8"/>
      <c r="AI101" s="8"/>
      <c r="AJ101" s="16"/>
    </row>
    <row r="102" spans="1:36">
      <c r="A102" s="38"/>
      <c r="B102" s="33" t="str">
        <f>+B100</f>
        <v>Squat w. Chains</v>
      </c>
      <c r="C102" s="35">
        <v>0.8</v>
      </c>
      <c r="D102" s="36">
        <v>2</v>
      </c>
      <c r="E102" s="37">
        <v>4</v>
      </c>
      <c r="F102" s="36">
        <f>MROUND(SQ*C102,AR)</f>
        <v>80</v>
      </c>
      <c r="G102" s="114">
        <f t="shared" si="82"/>
        <v>8</v>
      </c>
      <c r="H102" s="114">
        <f t="shared" si="83"/>
        <v>640</v>
      </c>
      <c r="I102" s="4"/>
      <c r="J102" s="4"/>
      <c r="K102" s="4"/>
      <c r="L102" s="4"/>
      <c r="M102" s="114" t="str">
        <f>IF(ISNUMBER(SEARCH("squat",$B102)),IF($C102&gt;=0.5,IF($C102&lt;0.6,$D102*$E102," ")," ")," ")</f>
        <v xml:space="preserve"> </v>
      </c>
      <c r="N102" s="114" t="str">
        <f>IF(ISNUMBER(SEARCH("squat",$B102)),IF($C102&gt;=0.6,IF($C102&lt;0.7,$D102*$E102," ")," ")," ")</f>
        <v xml:space="preserve"> </v>
      </c>
      <c r="O102" s="114" t="str">
        <f>IF(ISNUMBER(SEARCH("squat",$B102)),IF($C102&gt;=0.7,IF($C102&lt;0.8,$D102*$E102," ")," ")," ")</f>
        <v xml:space="preserve"> </v>
      </c>
      <c r="P102" s="114">
        <f>IF(ISNUMBER(SEARCH("squat",$B102)),IF($C102&gt;=0.8,IF($C102&lt;0.9,$D102*$E102," ")," ")," ")</f>
        <v>8</v>
      </c>
      <c r="Q102" s="114" t="str">
        <f>IF(ISNUMBER(SEARCH("squat",$B102)),IF($C102&gt;=0.9,$D102*$E102," ")," ")</f>
        <v xml:space="preserve"> </v>
      </c>
      <c r="R102" s="4"/>
      <c r="S102" s="4"/>
      <c r="T102" s="4"/>
      <c r="U102" s="4"/>
      <c r="V102" s="4"/>
      <c r="W102" s="4"/>
      <c r="X102" s="4"/>
      <c r="Y102" s="4"/>
      <c r="Z102" s="4"/>
      <c r="AA102" s="4"/>
      <c r="AB102" s="5"/>
      <c r="AC102" s="13"/>
      <c r="AD102" s="13"/>
      <c r="AE102" s="13"/>
      <c r="AF102" s="13"/>
      <c r="AG102" s="8"/>
      <c r="AH102" s="8"/>
      <c r="AI102" s="8"/>
      <c r="AJ102" s="16"/>
    </row>
    <row r="103" spans="1:36">
      <c r="A103" s="31"/>
      <c r="B103" s="8"/>
      <c r="C103" s="8"/>
      <c r="D103" s="8"/>
      <c r="E103" s="8"/>
      <c r="F103" s="366"/>
      <c r="G103" s="4"/>
      <c r="H103" s="4"/>
      <c r="I103" s="4"/>
      <c r="J103" s="4"/>
      <c r="K103" s="4"/>
      <c r="L103" s="4"/>
      <c r="M103" s="4"/>
      <c r="N103" s="4"/>
      <c r="O103" s="4"/>
      <c r="P103" s="4"/>
      <c r="Q103" s="4"/>
      <c r="R103" s="4"/>
      <c r="S103" s="4"/>
      <c r="T103" s="4"/>
      <c r="U103" s="4"/>
      <c r="V103" s="4"/>
      <c r="W103" s="4"/>
      <c r="X103" s="4"/>
      <c r="Y103" s="4"/>
      <c r="Z103" s="4"/>
      <c r="AA103" s="4"/>
      <c r="AB103" s="8"/>
      <c r="AC103" s="8"/>
      <c r="AD103" s="8"/>
      <c r="AE103" s="8"/>
      <c r="AF103" s="8"/>
      <c r="AG103" s="8"/>
      <c r="AH103" s="8"/>
      <c r="AI103" s="8"/>
      <c r="AJ103" s="16"/>
    </row>
    <row r="104" spans="1:36">
      <c r="A104" s="23">
        <v>6</v>
      </c>
      <c r="B104" s="6" t="s">
        <v>48</v>
      </c>
      <c r="C104" s="24"/>
      <c r="D104" s="25">
        <v>5</v>
      </c>
      <c r="E104" s="26">
        <v>5</v>
      </c>
      <c r="F104" s="50"/>
      <c r="G104" s="90"/>
      <c r="H104" s="90"/>
      <c r="I104" s="90"/>
      <c r="J104" s="90"/>
      <c r="K104" s="90"/>
      <c r="L104" s="90"/>
      <c r="M104" s="90"/>
      <c r="N104" s="90"/>
      <c r="O104" s="90"/>
      <c r="P104" s="90"/>
      <c r="Q104" s="90"/>
      <c r="R104" s="90"/>
      <c r="S104" s="90"/>
      <c r="T104" s="90"/>
      <c r="U104" s="90"/>
      <c r="V104" s="90"/>
      <c r="W104" s="90"/>
      <c r="X104" s="90"/>
      <c r="Y104" s="90"/>
      <c r="Z104" s="90"/>
      <c r="AA104" s="90"/>
      <c r="AB104" s="19"/>
      <c r="AC104" s="13"/>
      <c r="AD104" s="13"/>
      <c r="AE104" s="13"/>
      <c r="AF104" s="13"/>
      <c r="AG104" s="13"/>
      <c r="AH104" s="27"/>
      <c r="AI104" s="27"/>
      <c r="AJ104" s="19"/>
    </row>
    <row r="105" spans="1:36" ht="15" thickBot="1">
      <c r="G105" s="4"/>
      <c r="H105" s="4"/>
      <c r="I105" s="4"/>
      <c r="J105" s="4"/>
      <c r="K105" s="4"/>
      <c r="L105" s="4"/>
      <c r="M105" s="4"/>
      <c r="N105" s="4"/>
      <c r="O105" s="4"/>
      <c r="P105" s="4"/>
      <c r="Q105" s="4"/>
      <c r="R105" s="4"/>
      <c r="S105" s="4"/>
      <c r="T105" s="4"/>
      <c r="U105" s="4"/>
      <c r="V105" s="4"/>
      <c r="W105" s="4"/>
      <c r="X105" s="4"/>
      <c r="Y105" s="4"/>
      <c r="Z105" s="4"/>
      <c r="AA105" s="4"/>
    </row>
    <row r="106" spans="1:36" ht="15" thickBot="1">
      <c r="A106" s="409" t="s">
        <v>14</v>
      </c>
      <c r="B106" s="410"/>
      <c r="C106" s="59" t="s">
        <v>0</v>
      </c>
      <c r="D106" s="59" t="s">
        <v>5</v>
      </c>
      <c r="E106" s="59" t="s">
        <v>6</v>
      </c>
      <c r="F106" s="369" t="s">
        <v>7</v>
      </c>
      <c r="G106" s="4"/>
      <c r="H106" s="4"/>
      <c r="I106" s="4"/>
      <c r="J106" s="4"/>
      <c r="K106" s="4"/>
      <c r="L106" s="4"/>
      <c r="M106" s="4"/>
      <c r="N106" s="4"/>
      <c r="O106" s="4"/>
      <c r="P106" s="4"/>
      <c r="Q106" s="4"/>
      <c r="R106" s="4"/>
      <c r="S106" s="4"/>
      <c r="T106" s="4"/>
      <c r="U106" s="4"/>
      <c r="V106" s="4"/>
      <c r="W106" s="4"/>
      <c r="X106" s="4"/>
      <c r="Y106" s="4"/>
      <c r="Z106" s="4"/>
      <c r="AA106" s="4"/>
    </row>
    <row r="107" spans="1:36">
      <c r="G107" s="4"/>
      <c r="H107" s="4"/>
      <c r="I107" s="4"/>
      <c r="J107" s="4"/>
      <c r="K107" s="4"/>
      <c r="L107" s="4"/>
      <c r="M107" s="4"/>
      <c r="N107" s="4"/>
      <c r="O107" s="4"/>
      <c r="P107" s="4"/>
      <c r="Q107" s="4"/>
      <c r="R107" s="4"/>
      <c r="S107" s="4"/>
      <c r="T107" s="4"/>
      <c r="U107" s="4"/>
      <c r="V107" s="4"/>
      <c r="W107" s="4"/>
      <c r="X107" s="4"/>
      <c r="Y107" s="4"/>
      <c r="Z107" s="4"/>
      <c r="AA107" s="4"/>
    </row>
    <row r="108" spans="1:36">
      <c r="A108" s="130">
        <v>1</v>
      </c>
      <c r="B108" s="129" t="s">
        <v>85</v>
      </c>
      <c r="C108" s="74">
        <v>0.5</v>
      </c>
      <c r="D108" s="75">
        <v>4</v>
      </c>
      <c r="E108" s="75">
        <v>1</v>
      </c>
      <c r="F108" s="370">
        <f>MROUND(DL*C108,AR)</f>
        <v>50</v>
      </c>
      <c r="G108" s="149"/>
      <c r="H108" s="138"/>
      <c r="I108" s="140"/>
      <c r="J108" s="141"/>
      <c r="K108" s="150">
        <f>+D108*E108</f>
        <v>4</v>
      </c>
      <c r="L108" s="98">
        <f>+K108*F108</f>
        <v>200</v>
      </c>
      <c r="M108" s="76"/>
      <c r="N108" s="76"/>
      <c r="O108" s="76"/>
      <c r="P108" s="76"/>
      <c r="Q108" s="76"/>
      <c r="R108" s="76" t="str">
        <f>IF(ISNUMBER(SEARCH("bench",$B108)),IF($C108&gt;=0.5,IF($C108&lt;0.6,$D108*$E108," ")," ")," ")</f>
        <v xml:space="preserve"> </v>
      </c>
      <c r="S108" s="76" t="str">
        <f>IF(ISNUMBER(SEARCH("bench",$B108)),IF($C108&gt;=0.6,IF($C108&lt;0.7,$D108*$E108," ")," ")," ")</f>
        <v xml:space="preserve"> </v>
      </c>
      <c r="T108" s="76" t="str">
        <f>IF(ISNUMBER(SEARCH("bench",$B108)),IF($C108&gt;=0.7,IF($C108&lt;0.8,$D108*$E108," ")," ")," ")</f>
        <v xml:space="preserve"> </v>
      </c>
      <c r="U108" s="76" t="str">
        <f>IF(ISNUMBER(SEARCH("bench",$B108)),IF($C108&gt;=0.8,IF($C108&lt;0.9,$D108*$E108," ")," ")," ")</f>
        <v xml:space="preserve"> </v>
      </c>
      <c r="V108" s="76" t="str">
        <f>IF(ISNUMBER(SEARCH("bench",$B108)),IF($C108&gt;=0.9,$D108*$E108," ")," ")</f>
        <v xml:space="preserve"> </v>
      </c>
      <c r="W108" s="103">
        <f t="shared" ref="W108:W111" si="86">IF(ISNUMBER(SEARCH("deadlift",$B108)),IF($C108&gt;=0.5,IF($C108&lt;0.6,$D108*$E108," ")," ")," ")</f>
        <v>4</v>
      </c>
      <c r="X108" s="103" t="str">
        <f t="shared" ref="X108:X111" si="87">IF(ISNUMBER(SEARCH("deadlift",$B108)),IF($C108&gt;=0.6,IF($C108&lt;0.7,$D108*$E108," ")," ")," ")</f>
        <v xml:space="preserve"> </v>
      </c>
      <c r="Y108" s="103" t="str">
        <f t="shared" ref="Y108:Y111" si="88">IF(ISNUMBER(SEARCH("deadlift",$B108)),IF($C108&gt;=0.7,IF($C108&lt;0.8,$D108*$E108," ")," ")," ")</f>
        <v xml:space="preserve"> </v>
      </c>
      <c r="Z108" s="103" t="str">
        <f t="shared" ref="Z108:Z111" si="89">IF(ISNUMBER(SEARCH("deadlift",$B108)),IF($C108&gt;=0.8,IF($C108&lt;0.9,$D108*$E108," ")," ")," ")</f>
        <v xml:space="preserve"> </v>
      </c>
      <c r="AA108" s="103" t="str">
        <f t="shared" ref="AA108:AA111" si="90">IF(ISNUMBER(SEARCH("deadlift",$B108)),IF($C108&gt;=0.9,$D108*$E108," ")," ")</f>
        <v xml:space="preserve"> </v>
      </c>
      <c r="AB108" s="77"/>
      <c r="AC108" s="70"/>
      <c r="AD108" s="78"/>
      <c r="AE108" s="78"/>
      <c r="AF108" s="78"/>
      <c r="AG108" s="78"/>
      <c r="AH108" s="78"/>
      <c r="AI108" s="78"/>
      <c r="AJ108" s="79"/>
    </row>
    <row r="109" spans="1:36">
      <c r="A109" s="80"/>
      <c r="B109" s="81" t="str">
        <f>+B108</f>
        <v>Deadlift to Knees</v>
      </c>
      <c r="C109" s="74">
        <v>0.6</v>
      </c>
      <c r="D109" s="75">
        <v>4</v>
      </c>
      <c r="E109" s="75">
        <v>1</v>
      </c>
      <c r="F109" s="370">
        <f>MROUND(DL*C109,AR)</f>
        <v>60</v>
      </c>
      <c r="G109" s="4"/>
      <c r="H109" s="4"/>
      <c r="K109" s="150">
        <f>+D109*E109</f>
        <v>4</v>
      </c>
      <c r="L109" s="98">
        <f>+K109*F109</f>
        <v>240</v>
      </c>
      <c r="M109" s="4"/>
      <c r="N109" s="4"/>
      <c r="O109" s="4"/>
      <c r="P109" s="4"/>
      <c r="Q109" s="4"/>
      <c r="R109" s="4" t="str">
        <f>IF(ISNUMBER(SEARCH("bench",$B109)),IF($C109&gt;=0.5,IF($C109&lt;0.6,$D109*$E109," ")," ")," ")</f>
        <v xml:space="preserve"> </v>
      </c>
      <c r="S109" s="4" t="str">
        <f>IF(ISNUMBER(SEARCH("bench",$B109)),IF($C109&gt;=0.6,IF($C109&lt;0.7,$D109*$E109," ")," ")," ")</f>
        <v xml:space="preserve"> </v>
      </c>
      <c r="T109" s="4" t="str">
        <f>IF(ISNUMBER(SEARCH("bench",$B109)),IF($C109&gt;=0.7,IF($C109&lt;0.8,$D109*$E109," ")," ")," ")</f>
        <v xml:space="preserve"> </v>
      </c>
      <c r="U109" s="4" t="str">
        <f>IF(ISNUMBER(SEARCH("bench",$B109)),IF($C109&gt;=0.8,IF($C109&lt;0.9,$D109*$E109," ")," ")," ")</f>
        <v xml:space="preserve"> </v>
      </c>
      <c r="V109" s="4" t="str">
        <f>IF(ISNUMBER(SEARCH("bench",$B109)),IF($C109&gt;=0.9,$D109*$E109," ")," ")</f>
        <v xml:space="preserve"> </v>
      </c>
      <c r="W109" s="103" t="str">
        <f t="shared" si="86"/>
        <v xml:space="preserve"> </v>
      </c>
      <c r="X109" s="103">
        <f t="shared" si="87"/>
        <v>4</v>
      </c>
      <c r="Y109" s="103" t="str">
        <f t="shared" si="88"/>
        <v xml:space="preserve"> </v>
      </c>
      <c r="Z109" s="103" t="str">
        <f t="shared" si="89"/>
        <v xml:space="preserve"> </v>
      </c>
      <c r="AA109" s="103" t="str">
        <f t="shared" si="90"/>
        <v xml:space="preserve"> </v>
      </c>
      <c r="AB109" s="5"/>
      <c r="AC109" s="82"/>
      <c r="AD109" s="8"/>
      <c r="AE109" s="8"/>
      <c r="AF109" s="8"/>
      <c r="AG109" s="8"/>
      <c r="AH109" s="8"/>
      <c r="AI109" s="8"/>
      <c r="AJ109" s="16"/>
    </row>
    <row r="110" spans="1:36">
      <c r="A110" s="80"/>
      <c r="B110" s="81" t="str">
        <f t="shared" ref="B110:B111" si="91">+B109</f>
        <v>Deadlift to Knees</v>
      </c>
      <c r="C110" s="74">
        <v>0.7</v>
      </c>
      <c r="D110" s="75">
        <v>3</v>
      </c>
      <c r="E110" s="75">
        <v>2</v>
      </c>
      <c r="F110" s="370">
        <f>MROUND(DL*C110,AR)</f>
        <v>70</v>
      </c>
      <c r="G110" s="4"/>
      <c r="H110" s="4"/>
      <c r="K110" s="150">
        <f>+D110*E110</f>
        <v>6</v>
      </c>
      <c r="L110" s="98">
        <f>+K110*F110</f>
        <v>420</v>
      </c>
      <c r="M110" s="4"/>
      <c r="N110" s="4"/>
      <c r="O110" s="4"/>
      <c r="P110" s="4"/>
      <c r="Q110" s="4"/>
      <c r="R110" s="4" t="str">
        <f>IF(ISNUMBER(SEARCH("bench",$B110)),IF($C110&gt;=0.5,IF($C110&lt;0.6,$D110*$E110," ")," ")," ")</f>
        <v xml:space="preserve"> </v>
      </c>
      <c r="S110" s="4" t="str">
        <f>IF(ISNUMBER(SEARCH("bench",$B110)),IF($C110&gt;=0.6,IF($C110&lt;0.7,$D110*$E110," ")," ")," ")</f>
        <v xml:space="preserve"> </v>
      </c>
      <c r="T110" s="4" t="str">
        <f>IF(ISNUMBER(SEARCH("bench",$B110)),IF($C110&gt;=0.7,IF($C110&lt;0.8,$D110*$E110," ")," ")," ")</f>
        <v xml:space="preserve"> </v>
      </c>
      <c r="U110" s="4" t="str">
        <f>IF(ISNUMBER(SEARCH("bench",$B110)),IF($C110&gt;=0.8,IF($C110&lt;0.9,$D110*$E110," ")," ")," ")</f>
        <v xml:space="preserve"> </v>
      </c>
      <c r="V110" s="4" t="str">
        <f>IF(ISNUMBER(SEARCH("bench",$B110)),IF($C110&gt;=0.9,$D110*$E110," ")," ")</f>
        <v xml:space="preserve"> </v>
      </c>
      <c r="W110" s="103" t="str">
        <f t="shared" si="86"/>
        <v xml:space="preserve"> </v>
      </c>
      <c r="X110" s="103" t="str">
        <f t="shared" si="87"/>
        <v xml:space="preserve"> </v>
      </c>
      <c r="Y110" s="103">
        <f t="shared" si="88"/>
        <v>6</v>
      </c>
      <c r="Z110" s="103" t="str">
        <f t="shared" si="89"/>
        <v xml:space="preserve"> </v>
      </c>
      <c r="AA110" s="103" t="str">
        <f t="shared" si="90"/>
        <v xml:space="preserve"> </v>
      </c>
      <c r="AB110" s="5"/>
      <c r="AC110" s="70"/>
      <c r="AD110" s="70"/>
      <c r="AE110" s="8"/>
      <c r="AF110" s="8"/>
      <c r="AG110" s="8"/>
      <c r="AH110" s="8"/>
      <c r="AI110" s="8"/>
      <c r="AJ110" s="16"/>
    </row>
    <row r="111" spans="1:36">
      <c r="A111" s="80"/>
      <c r="B111" s="81" t="str">
        <f t="shared" si="91"/>
        <v>Deadlift to Knees</v>
      </c>
      <c r="C111" s="74">
        <v>0.75</v>
      </c>
      <c r="D111" s="75">
        <v>3</v>
      </c>
      <c r="E111" s="75">
        <v>4</v>
      </c>
      <c r="F111" s="370">
        <f>MROUND(DL*C111,AR)</f>
        <v>75</v>
      </c>
      <c r="G111" s="4"/>
      <c r="H111" s="4"/>
      <c r="K111" s="150">
        <f>+D111*E111</f>
        <v>12</v>
      </c>
      <c r="L111" s="98">
        <f>+K111*F111</f>
        <v>900</v>
      </c>
      <c r="M111" s="4"/>
      <c r="N111" s="4"/>
      <c r="O111" s="4"/>
      <c r="P111" s="4"/>
      <c r="Q111" s="4"/>
      <c r="R111" s="4" t="str">
        <f>IF(ISNUMBER(SEARCH("bench",$B111)),IF($C111&gt;=0.5,IF($C111&lt;0.6,$D111*$E111," ")," ")," ")</f>
        <v xml:space="preserve"> </v>
      </c>
      <c r="S111" s="4" t="str">
        <f>IF(ISNUMBER(SEARCH("bench",$B111)),IF($C111&gt;=0.6,IF($C111&lt;0.7,$D111*$E111," ")," ")," ")</f>
        <v xml:space="preserve"> </v>
      </c>
      <c r="T111" s="4" t="str">
        <f>IF(ISNUMBER(SEARCH("bench",$B111)),IF($C111&gt;=0.7,IF($C111&lt;0.8,$D111*$E111," ")," ")," ")</f>
        <v xml:space="preserve"> </v>
      </c>
      <c r="U111" s="4" t="str">
        <f>IF(ISNUMBER(SEARCH("bench",$B111)),IF($C111&gt;=0.8,IF($C111&lt;0.9,$D111*$E111," ")," ")," ")</f>
        <v xml:space="preserve"> </v>
      </c>
      <c r="V111" s="4" t="str">
        <f>IF(ISNUMBER(SEARCH("bench",$B111)),IF($C111&gt;=0.9,$D111*$E111," ")," ")</f>
        <v xml:space="preserve"> </v>
      </c>
      <c r="W111" s="103" t="str">
        <f t="shared" si="86"/>
        <v xml:space="preserve"> </v>
      </c>
      <c r="X111" s="103" t="str">
        <f t="shared" si="87"/>
        <v xml:space="preserve"> </v>
      </c>
      <c r="Y111" s="103">
        <f t="shared" si="88"/>
        <v>12</v>
      </c>
      <c r="Z111" s="103" t="str">
        <f t="shared" si="89"/>
        <v xml:space="preserve"> </v>
      </c>
      <c r="AA111" s="103" t="str">
        <f t="shared" si="90"/>
        <v xml:space="preserve"> </v>
      </c>
      <c r="AB111" s="5"/>
      <c r="AC111" s="70"/>
      <c r="AD111" s="70"/>
      <c r="AE111" s="6"/>
      <c r="AF111" s="6"/>
      <c r="AG111" s="8"/>
      <c r="AH111" s="8"/>
      <c r="AI111" s="8"/>
      <c r="AJ111" s="16"/>
    </row>
    <row r="112" spans="1:36">
      <c r="AJ112" s="16"/>
    </row>
    <row r="113" spans="1:36">
      <c r="A113" s="15">
        <v>2</v>
      </c>
      <c r="B113" s="116" t="s">
        <v>8</v>
      </c>
      <c r="C113" s="117">
        <v>0.5</v>
      </c>
      <c r="D113" s="118">
        <v>5</v>
      </c>
      <c r="E113" s="119">
        <v>1</v>
      </c>
      <c r="F113" s="11">
        <f>MROUND(BP*C113,AR)</f>
        <v>50</v>
      </c>
      <c r="G113" s="4"/>
      <c r="H113" s="4"/>
      <c r="I113" s="120">
        <f t="shared" ref="I113:I121" si="92">+D113*E113</f>
        <v>5</v>
      </c>
      <c r="J113" s="120">
        <f>+I113*F113</f>
        <v>250</v>
      </c>
      <c r="K113" s="4"/>
      <c r="L113" s="4"/>
      <c r="M113" s="4"/>
      <c r="N113" s="4"/>
      <c r="O113" s="4"/>
      <c r="P113" s="4"/>
      <c r="Q113" s="4"/>
      <c r="R113" s="120">
        <f>IF(ISNUMBER(SEARCH("bench",$B113)),IF($C113&gt;=0.5,IF($C113&lt;0.6,$D113*$E113," ")," ")," ")</f>
        <v>5</v>
      </c>
      <c r="S113" s="120" t="str">
        <f>IF(ISNUMBER(SEARCH("bench",$B113)),IF($C113&gt;=0.6,IF($C113&lt;0.7,$D113*$E113," ")," ")," ")</f>
        <v xml:space="preserve"> </v>
      </c>
      <c r="T113" s="120" t="str">
        <f>IF(ISNUMBER(SEARCH("bench",$B113)),IF($C113&gt;=0.7,IF($C113&lt;0.8,$D113*$E113," ")," ")," ")</f>
        <v xml:space="preserve"> </v>
      </c>
      <c r="U113" s="120" t="str">
        <f>IF(ISNUMBER(SEARCH("bench",$B113)),IF($C113&gt;=0.8,IF($C113&lt;0.9,$D113*$E113," ")," ")," ")</f>
        <v xml:space="preserve"> </v>
      </c>
      <c r="V113" s="120" t="str">
        <f>IF(ISNUMBER(SEARCH("bench",$B113)),IF($C113&gt;=0.9,$D113*$E113," ")," ")</f>
        <v xml:space="preserve"> </v>
      </c>
      <c r="W113" s="4"/>
      <c r="X113" s="4"/>
      <c r="Y113" s="4"/>
      <c r="Z113" s="4"/>
      <c r="AA113" s="4"/>
      <c r="AB113" s="5"/>
      <c r="AC113" s="13"/>
      <c r="AD113" s="8"/>
      <c r="AE113" s="8"/>
      <c r="AF113" s="8"/>
      <c r="AG113" s="8"/>
      <c r="AH113" s="8"/>
      <c r="AI113" s="8"/>
      <c r="AJ113" s="16"/>
    </row>
    <row r="114" spans="1:36">
      <c r="A114" s="15"/>
      <c r="B114" s="20" t="str">
        <f>+B113</f>
        <v>BenchPress</v>
      </c>
      <c r="C114" s="10">
        <v>0.6</v>
      </c>
      <c r="D114" s="11">
        <v>5</v>
      </c>
      <c r="E114" s="12">
        <v>1</v>
      </c>
      <c r="F114" s="11">
        <f t="shared" ref="F114:F121" si="93">MROUND(BP*C114,AR)</f>
        <v>60</v>
      </c>
      <c r="G114" s="4"/>
      <c r="H114" s="4"/>
      <c r="I114" s="58">
        <f t="shared" si="92"/>
        <v>5</v>
      </c>
      <c r="J114" s="58">
        <f t="shared" ref="J114:J121" si="94">+I114*F114</f>
        <v>300</v>
      </c>
      <c r="K114" s="4"/>
      <c r="L114" s="4"/>
      <c r="M114" s="4"/>
      <c r="N114" s="4"/>
      <c r="O114" s="4"/>
      <c r="P114" s="4"/>
      <c r="Q114" s="4"/>
      <c r="R114" s="58" t="str">
        <f t="shared" ref="R114:R121" si="95">IF(ISNUMBER(SEARCH("bench",$B114)),IF($C114&gt;=0.5,IF($C114&lt;0.6,$D114*$E114," ")," ")," ")</f>
        <v xml:space="preserve"> </v>
      </c>
      <c r="S114" s="58">
        <f t="shared" ref="S114:S121" si="96">IF(ISNUMBER(SEARCH("bench",$B114)),IF($C114&gt;=0.6,IF($C114&lt;0.7,$D114*$E114," ")," ")," ")</f>
        <v>5</v>
      </c>
      <c r="T114" s="58" t="str">
        <f t="shared" ref="T114:T121" si="97">IF(ISNUMBER(SEARCH("bench",$B114)),IF($C114&gt;=0.7,IF($C114&lt;0.8,$D114*$E114," ")," ")," ")</f>
        <v xml:space="preserve"> </v>
      </c>
      <c r="U114" s="58" t="str">
        <f t="shared" ref="U114:U121" si="98">IF(ISNUMBER(SEARCH("bench",$B114)),IF($C114&gt;=0.8,IF($C114&lt;0.9,$D114*$E114," ")," ")," ")</f>
        <v xml:space="preserve"> </v>
      </c>
      <c r="V114" s="58" t="str">
        <f t="shared" ref="V114:V121" si="99">IF(ISNUMBER(SEARCH("bench",$B114)),IF($C114&gt;=0.9,$D114*$E114," ")," ")</f>
        <v xml:space="preserve"> </v>
      </c>
      <c r="W114" s="4"/>
      <c r="X114" s="4"/>
      <c r="Y114" s="4"/>
      <c r="Z114" s="4"/>
      <c r="AA114" s="4"/>
      <c r="AB114" s="5"/>
      <c r="AC114" s="7"/>
      <c r="AD114" s="8"/>
      <c r="AE114" s="8"/>
      <c r="AF114" s="8"/>
      <c r="AG114" s="8"/>
      <c r="AH114" s="8"/>
      <c r="AI114" s="8"/>
      <c r="AJ114" s="16"/>
    </row>
    <row r="115" spans="1:36">
      <c r="A115" s="21"/>
      <c r="B115" s="20" t="str">
        <f t="shared" ref="B115:B120" si="100">+B114</f>
        <v>BenchPress</v>
      </c>
      <c r="C115" s="10">
        <v>0.7</v>
      </c>
      <c r="D115" s="11">
        <v>4</v>
      </c>
      <c r="E115" s="12">
        <v>2</v>
      </c>
      <c r="F115" s="11">
        <f t="shared" si="93"/>
        <v>70</v>
      </c>
      <c r="G115" s="4"/>
      <c r="H115" s="4"/>
      <c r="I115" s="58">
        <f t="shared" si="92"/>
        <v>8</v>
      </c>
      <c r="J115" s="58">
        <f t="shared" si="94"/>
        <v>560</v>
      </c>
      <c r="K115" s="4"/>
      <c r="L115" s="4"/>
      <c r="M115" s="4"/>
      <c r="N115" s="4"/>
      <c r="O115" s="4"/>
      <c r="P115" s="4"/>
      <c r="Q115" s="4"/>
      <c r="R115" s="58" t="str">
        <f t="shared" si="95"/>
        <v xml:space="preserve"> </v>
      </c>
      <c r="S115" s="58" t="str">
        <f t="shared" si="96"/>
        <v xml:space="preserve"> </v>
      </c>
      <c r="T115" s="58">
        <f t="shared" si="97"/>
        <v>8</v>
      </c>
      <c r="U115" s="58" t="str">
        <f t="shared" si="98"/>
        <v xml:space="preserve"> </v>
      </c>
      <c r="V115" s="58" t="str">
        <f t="shared" si="99"/>
        <v xml:space="preserve"> </v>
      </c>
      <c r="W115" s="4"/>
      <c r="X115" s="4"/>
      <c r="Y115" s="4"/>
      <c r="Z115" s="4"/>
      <c r="AA115" s="4"/>
      <c r="AB115" s="5"/>
      <c r="AC115" s="7"/>
      <c r="AD115" s="8"/>
      <c r="AE115" s="8"/>
      <c r="AF115" s="8"/>
      <c r="AG115" s="8"/>
      <c r="AH115" s="8"/>
      <c r="AI115" s="8"/>
      <c r="AJ115" s="16"/>
    </row>
    <row r="116" spans="1:36">
      <c r="A116" s="15"/>
      <c r="B116" s="20" t="str">
        <f t="shared" si="100"/>
        <v>BenchPress</v>
      </c>
      <c r="C116" s="10">
        <v>0.75</v>
      </c>
      <c r="D116" s="11">
        <v>3</v>
      </c>
      <c r="E116" s="12">
        <v>2</v>
      </c>
      <c r="F116" s="11">
        <f t="shared" si="93"/>
        <v>75</v>
      </c>
      <c r="G116" s="4"/>
      <c r="H116" s="4"/>
      <c r="I116" s="58">
        <f t="shared" si="92"/>
        <v>6</v>
      </c>
      <c r="J116" s="58">
        <f t="shared" si="94"/>
        <v>450</v>
      </c>
      <c r="K116" s="4"/>
      <c r="L116" s="4"/>
      <c r="M116" s="4"/>
      <c r="N116" s="4"/>
      <c r="O116" s="4"/>
      <c r="P116" s="4"/>
      <c r="Q116" s="4"/>
      <c r="R116" s="58" t="str">
        <f t="shared" si="95"/>
        <v xml:space="preserve"> </v>
      </c>
      <c r="S116" s="58" t="str">
        <f t="shared" si="96"/>
        <v xml:space="preserve"> </v>
      </c>
      <c r="T116" s="58">
        <f t="shared" si="97"/>
        <v>6</v>
      </c>
      <c r="U116" s="58" t="str">
        <f t="shared" si="98"/>
        <v xml:space="preserve"> </v>
      </c>
      <c r="V116" s="58" t="str">
        <f t="shared" si="99"/>
        <v xml:space="preserve"> </v>
      </c>
      <c r="W116" s="4"/>
      <c r="X116" s="4"/>
      <c r="Y116" s="4"/>
      <c r="Z116" s="4"/>
      <c r="AA116" s="4"/>
      <c r="AB116" s="5"/>
      <c r="AC116" s="22"/>
      <c r="AD116" s="7"/>
      <c r="AE116" s="8"/>
      <c r="AF116" s="8"/>
      <c r="AG116" s="8"/>
      <c r="AH116" s="8"/>
      <c r="AI116" s="8"/>
      <c r="AJ116" s="16"/>
    </row>
    <row r="117" spans="1:36">
      <c r="A117" s="91"/>
      <c r="B117" s="20" t="str">
        <f t="shared" si="100"/>
        <v>BenchPress</v>
      </c>
      <c r="C117" s="93">
        <v>0.8</v>
      </c>
      <c r="D117" s="94">
        <v>2</v>
      </c>
      <c r="E117" s="95">
        <v>2</v>
      </c>
      <c r="F117" s="11">
        <f t="shared" si="93"/>
        <v>80</v>
      </c>
      <c r="G117" s="4"/>
      <c r="H117" s="4"/>
      <c r="I117" s="58">
        <f t="shared" si="92"/>
        <v>4</v>
      </c>
      <c r="J117" s="58">
        <f t="shared" si="94"/>
        <v>320</v>
      </c>
      <c r="K117" s="4"/>
      <c r="L117" s="4"/>
      <c r="M117" s="4"/>
      <c r="N117" s="4"/>
      <c r="O117" s="4"/>
      <c r="P117" s="4"/>
      <c r="Q117" s="4"/>
      <c r="R117" s="58" t="str">
        <f t="shared" si="95"/>
        <v xml:space="preserve"> </v>
      </c>
      <c r="S117" s="58" t="str">
        <f t="shared" si="96"/>
        <v xml:space="preserve"> </v>
      </c>
      <c r="T117" s="58" t="str">
        <f t="shared" si="97"/>
        <v xml:space="preserve"> </v>
      </c>
      <c r="U117" s="58">
        <f t="shared" si="98"/>
        <v>4</v>
      </c>
      <c r="V117" s="58" t="str">
        <f t="shared" si="99"/>
        <v xml:space="preserve"> </v>
      </c>
      <c r="W117" s="4"/>
      <c r="X117" s="4"/>
      <c r="Y117" s="4"/>
      <c r="Z117" s="4"/>
      <c r="AA117" s="4"/>
      <c r="AB117" s="5"/>
      <c r="AC117" s="96"/>
      <c r="AD117" s="7"/>
      <c r="AE117" s="8"/>
      <c r="AF117" s="8"/>
      <c r="AG117" s="8"/>
      <c r="AH117" s="8"/>
      <c r="AI117" s="8"/>
      <c r="AJ117" s="16"/>
    </row>
    <row r="118" spans="1:36">
      <c r="A118" s="91"/>
      <c r="B118" s="20" t="str">
        <f t="shared" si="100"/>
        <v>BenchPress</v>
      </c>
      <c r="C118" s="93">
        <v>0.85</v>
      </c>
      <c r="D118" s="94">
        <v>1</v>
      </c>
      <c r="E118" s="95">
        <v>2</v>
      </c>
      <c r="F118" s="11">
        <f t="shared" si="93"/>
        <v>85</v>
      </c>
      <c r="G118" s="4"/>
      <c r="H118" s="4"/>
      <c r="I118" s="58">
        <f t="shared" si="92"/>
        <v>2</v>
      </c>
      <c r="J118" s="58">
        <f t="shared" si="94"/>
        <v>170</v>
      </c>
      <c r="K118" s="4"/>
      <c r="L118" s="4"/>
      <c r="M118" s="4"/>
      <c r="N118" s="4"/>
      <c r="O118" s="4"/>
      <c r="P118" s="4"/>
      <c r="Q118" s="4"/>
      <c r="R118" s="58" t="str">
        <f t="shared" si="95"/>
        <v xml:space="preserve"> </v>
      </c>
      <c r="S118" s="58" t="str">
        <f t="shared" si="96"/>
        <v xml:space="preserve"> </v>
      </c>
      <c r="T118" s="58" t="str">
        <f t="shared" si="97"/>
        <v xml:space="preserve"> </v>
      </c>
      <c r="U118" s="58">
        <f t="shared" si="98"/>
        <v>2</v>
      </c>
      <c r="V118" s="58" t="str">
        <f t="shared" si="99"/>
        <v xml:space="preserve"> </v>
      </c>
      <c r="W118" s="4"/>
      <c r="X118" s="4"/>
      <c r="Y118" s="4"/>
      <c r="Z118" s="4"/>
      <c r="AA118" s="4"/>
      <c r="AB118" s="5"/>
      <c r="AC118" s="96"/>
      <c r="AD118" s="280"/>
      <c r="AE118" s="8"/>
      <c r="AF118" s="8"/>
      <c r="AG118" s="8"/>
      <c r="AH118" s="8"/>
      <c r="AI118" s="8"/>
      <c r="AJ118" s="16"/>
    </row>
    <row r="119" spans="1:36">
      <c r="A119" s="91"/>
      <c r="B119" s="20" t="str">
        <f t="shared" si="100"/>
        <v>BenchPress</v>
      </c>
      <c r="C119" s="93">
        <v>0.75</v>
      </c>
      <c r="D119" s="94">
        <v>3</v>
      </c>
      <c r="E119" s="95">
        <v>1</v>
      </c>
      <c r="F119" s="11">
        <f t="shared" si="93"/>
        <v>75</v>
      </c>
      <c r="G119" s="4"/>
      <c r="H119" s="4"/>
      <c r="I119" s="58">
        <f t="shared" si="92"/>
        <v>3</v>
      </c>
      <c r="J119" s="58">
        <f t="shared" si="94"/>
        <v>225</v>
      </c>
      <c r="K119" s="4"/>
      <c r="L119" s="4"/>
      <c r="M119" s="4"/>
      <c r="N119" s="4"/>
      <c r="O119" s="4"/>
      <c r="P119" s="4"/>
      <c r="Q119" s="4"/>
      <c r="R119" s="58" t="str">
        <f t="shared" si="95"/>
        <v xml:space="preserve"> </v>
      </c>
      <c r="S119" s="58" t="str">
        <f t="shared" si="96"/>
        <v xml:space="preserve"> </v>
      </c>
      <c r="T119" s="58">
        <f t="shared" si="97"/>
        <v>3</v>
      </c>
      <c r="U119" s="58" t="str">
        <f t="shared" si="98"/>
        <v xml:space="preserve"> </v>
      </c>
      <c r="V119" s="58" t="str">
        <f t="shared" si="99"/>
        <v xml:space="preserve"> </v>
      </c>
      <c r="W119" s="4"/>
      <c r="X119" s="4"/>
      <c r="Y119" s="4"/>
      <c r="Z119" s="4"/>
      <c r="AA119" s="4"/>
      <c r="AB119" s="5"/>
      <c r="AC119" s="96"/>
      <c r="AD119" s="8"/>
      <c r="AE119" s="8"/>
      <c r="AF119" s="8"/>
      <c r="AG119" s="8"/>
      <c r="AH119" s="8"/>
      <c r="AI119" s="8"/>
      <c r="AJ119" s="16"/>
    </row>
    <row r="120" spans="1:36">
      <c r="A120" s="15"/>
      <c r="B120" s="20" t="str">
        <f t="shared" si="100"/>
        <v>BenchPress</v>
      </c>
      <c r="C120" s="10">
        <v>0.65</v>
      </c>
      <c r="D120" s="11">
        <v>5</v>
      </c>
      <c r="E120" s="12">
        <v>1</v>
      </c>
      <c r="F120" s="11">
        <f t="shared" si="93"/>
        <v>65</v>
      </c>
      <c r="G120" s="4"/>
      <c r="H120" s="4"/>
      <c r="I120" s="58">
        <f t="shared" si="92"/>
        <v>5</v>
      </c>
      <c r="J120" s="58">
        <f t="shared" si="94"/>
        <v>325</v>
      </c>
      <c r="K120" s="4"/>
      <c r="L120" s="4"/>
      <c r="M120" s="4"/>
      <c r="N120" s="4"/>
      <c r="O120" s="4"/>
      <c r="P120" s="4"/>
      <c r="Q120" s="4"/>
      <c r="R120" s="58" t="str">
        <f t="shared" si="95"/>
        <v xml:space="preserve"> </v>
      </c>
      <c r="S120" s="58">
        <f t="shared" si="96"/>
        <v>5</v>
      </c>
      <c r="T120" s="58" t="str">
        <f t="shared" si="97"/>
        <v xml:space="preserve"> </v>
      </c>
      <c r="U120" s="58" t="str">
        <f t="shared" si="98"/>
        <v xml:space="preserve"> </v>
      </c>
      <c r="V120" s="58" t="str">
        <f t="shared" si="99"/>
        <v xml:space="preserve"> </v>
      </c>
      <c r="W120" s="4"/>
      <c r="X120" s="4"/>
      <c r="Y120" s="4"/>
      <c r="Z120" s="4"/>
      <c r="AA120" s="4"/>
      <c r="AB120" s="5"/>
      <c r="AC120" s="7"/>
      <c r="AE120" s="8"/>
      <c r="AF120" s="8"/>
      <c r="AG120" s="8"/>
      <c r="AH120" s="8"/>
      <c r="AI120" s="8"/>
      <c r="AJ120" s="16"/>
    </row>
    <row r="121" spans="1:36">
      <c r="A121" s="21"/>
      <c r="B121" s="20" t="str">
        <f>+B120</f>
        <v>BenchPress</v>
      </c>
      <c r="C121" s="10">
        <v>0.55000000000000004</v>
      </c>
      <c r="D121" s="11">
        <v>7</v>
      </c>
      <c r="E121" s="12">
        <v>1</v>
      </c>
      <c r="F121" s="11">
        <f t="shared" si="93"/>
        <v>55</v>
      </c>
      <c r="G121" s="4"/>
      <c r="H121" s="4"/>
      <c r="I121" s="58">
        <f t="shared" si="92"/>
        <v>7</v>
      </c>
      <c r="J121" s="58">
        <f t="shared" si="94"/>
        <v>385</v>
      </c>
      <c r="K121" s="4"/>
      <c r="L121" s="4"/>
      <c r="M121" s="4"/>
      <c r="N121" s="4"/>
      <c r="O121" s="4"/>
      <c r="P121" s="4"/>
      <c r="Q121" s="4"/>
      <c r="R121" s="58">
        <f t="shared" si="95"/>
        <v>7</v>
      </c>
      <c r="S121" s="58" t="str">
        <f t="shared" si="96"/>
        <v xml:space="preserve"> </v>
      </c>
      <c r="T121" s="58" t="str">
        <f t="shared" si="97"/>
        <v xml:space="preserve"> </v>
      </c>
      <c r="U121" s="58" t="str">
        <f t="shared" si="98"/>
        <v xml:space="preserve"> </v>
      </c>
      <c r="V121" s="58" t="str">
        <f t="shared" si="99"/>
        <v xml:space="preserve"> </v>
      </c>
      <c r="W121" s="4"/>
      <c r="X121" s="4"/>
      <c r="Y121" s="4"/>
      <c r="Z121" s="4"/>
      <c r="AA121" s="4"/>
      <c r="AB121" s="5"/>
      <c r="AC121" s="13"/>
      <c r="AD121" s="8"/>
      <c r="AE121" s="8"/>
      <c r="AF121" s="8"/>
      <c r="AG121" s="8"/>
      <c r="AH121" s="8"/>
      <c r="AI121" s="8"/>
      <c r="AJ121" s="16"/>
    </row>
    <row r="122" spans="1:36">
      <c r="A122" s="31"/>
      <c r="B122" s="8"/>
      <c r="C122" s="8"/>
      <c r="D122" s="8"/>
      <c r="E122" s="8"/>
      <c r="F122" s="366"/>
      <c r="G122" s="4"/>
      <c r="H122" s="4"/>
      <c r="I122" s="4"/>
      <c r="J122" s="4"/>
      <c r="K122" s="4"/>
      <c r="L122" s="4"/>
      <c r="M122" s="4"/>
      <c r="N122" s="4"/>
      <c r="O122" s="4"/>
      <c r="P122" s="4"/>
      <c r="Q122" s="4"/>
      <c r="R122" s="4"/>
      <c r="S122" s="4"/>
      <c r="T122" s="4"/>
      <c r="U122" s="4"/>
      <c r="V122" s="4"/>
      <c r="W122" s="4"/>
      <c r="X122" s="4"/>
      <c r="Y122" s="4"/>
      <c r="Z122" s="4"/>
      <c r="AA122" s="4"/>
      <c r="AB122" s="5"/>
      <c r="AC122" s="8"/>
      <c r="AD122" s="8"/>
      <c r="AE122" s="8"/>
      <c r="AF122" s="8"/>
      <c r="AG122" s="8"/>
      <c r="AH122" s="8"/>
      <c r="AI122" s="8"/>
      <c r="AJ122" s="16"/>
    </row>
    <row r="123" spans="1:36">
      <c r="A123" s="130">
        <v>3</v>
      </c>
      <c r="B123" s="129" t="s">
        <v>67</v>
      </c>
      <c r="C123" s="74">
        <v>0.5</v>
      </c>
      <c r="D123" s="75">
        <v>4</v>
      </c>
      <c r="E123" s="75">
        <v>1</v>
      </c>
      <c r="F123" s="370">
        <f>MROUND(DL*C123,AR)</f>
        <v>50</v>
      </c>
      <c r="G123" s="4"/>
      <c r="H123" s="4"/>
      <c r="K123" s="98">
        <f>+D123*E123</f>
        <v>4</v>
      </c>
      <c r="L123" s="98">
        <f>+K123*F123</f>
        <v>200</v>
      </c>
      <c r="M123" s="4"/>
      <c r="N123" s="4"/>
      <c r="O123" s="4"/>
      <c r="P123" s="4"/>
      <c r="Q123" s="4"/>
      <c r="R123" s="4" t="str">
        <f>IF(ISNUMBER(SEARCH("bench",$B123)),IF($C123&gt;=0.5,IF($C123&lt;0.6,$D123*$E123," ")," ")," ")</f>
        <v xml:space="preserve"> </v>
      </c>
      <c r="S123" s="4" t="str">
        <f>IF(ISNUMBER(SEARCH("bench",$B123)),IF($C123&gt;=0.6,IF($C123&lt;0.7,$D123*$E123," ")," ")," ")</f>
        <v xml:space="preserve"> </v>
      </c>
      <c r="T123" s="4" t="str">
        <f>IF(ISNUMBER(SEARCH("bench",$B123)),IF($C123&gt;=0.7,IF($C123&lt;0.8,$D123*$E123," ")," ")," ")</f>
        <v xml:space="preserve"> </v>
      </c>
      <c r="U123" s="4" t="str">
        <f>IF(ISNUMBER(SEARCH("bench",$B123)),IF($C123&gt;=0.8,IF($C123&lt;0.9,$D123*$E123," ")," ")," ")</f>
        <v xml:space="preserve"> </v>
      </c>
      <c r="V123" s="4" t="str">
        <f>IF(ISNUMBER(SEARCH("bench",$B123)),IF($C123&gt;=0.9,$D123*$E123," ")," ")</f>
        <v xml:space="preserve"> </v>
      </c>
      <c r="W123" s="103">
        <f t="shared" ref="W123:W126" si="101">IF(ISNUMBER(SEARCH("deadlift",$B123)),IF($C123&gt;=0.5,IF($C123&lt;0.6,$D123*$E123," ")," ")," ")</f>
        <v>4</v>
      </c>
      <c r="X123" s="103" t="str">
        <f t="shared" ref="X123:X126" si="102">IF(ISNUMBER(SEARCH("deadlift",$B123)),IF($C123&gt;=0.6,IF($C123&lt;0.7,$D123*$E123," ")," ")," ")</f>
        <v xml:space="preserve"> </v>
      </c>
      <c r="Y123" s="103" t="str">
        <f t="shared" ref="Y123:Y126" si="103">IF(ISNUMBER(SEARCH("deadlift",$B123)),IF($C123&gt;=0.7,IF($C123&lt;0.8,$D123*$E123," ")," ")," ")</f>
        <v xml:space="preserve"> </v>
      </c>
      <c r="Z123" s="103" t="str">
        <f t="shared" ref="Z123:Z126" si="104">IF(ISNUMBER(SEARCH("deadlift",$B123)),IF($C123&gt;=0.8,IF($C123&lt;0.9,$D123*$E123," ")," ")," ")</f>
        <v xml:space="preserve"> </v>
      </c>
      <c r="AA123" s="103" t="str">
        <f t="shared" ref="AA123:AA126" si="105">IF(ISNUMBER(SEARCH("deadlift",$B123)),IF($C123&gt;=0.9,$D123*$E123," ")," ")</f>
        <v xml:space="preserve"> </v>
      </c>
      <c r="AB123" s="5"/>
      <c r="AC123" s="84"/>
      <c r="AD123" s="8"/>
      <c r="AE123" s="8"/>
      <c r="AF123" s="8"/>
      <c r="AG123" s="8"/>
      <c r="AH123" s="8"/>
      <c r="AI123" s="8"/>
      <c r="AJ123" s="16"/>
    </row>
    <row r="124" spans="1:36">
      <c r="A124" s="80"/>
      <c r="B124" s="81" t="str">
        <f>+B123</f>
        <v>Deadlift</v>
      </c>
      <c r="C124" s="74">
        <v>0.6</v>
      </c>
      <c r="D124" s="75">
        <v>4</v>
      </c>
      <c r="E124" s="75">
        <v>1</v>
      </c>
      <c r="F124" s="370">
        <f>MROUND(DL*C124,AR)</f>
        <v>60</v>
      </c>
      <c r="G124" s="4"/>
      <c r="H124" s="4"/>
      <c r="K124" s="98">
        <f>+D124*E124</f>
        <v>4</v>
      </c>
      <c r="L124" s="98">
        <f>+K124*F124</f>
        <v>240</v>
      </c>
      <c r="M124" s="4"/>
      <c r="N124" s="4"/>
      <c r="O124" s="4"/>
      <c r="P124" s="4"/>
      <c r="Q124" s="4"/>
      <c r="R124" s="4" t="str">
        <f>IF(ISNUMBER(SEARCH("bench",$B124)),IF($C124&gt;=0.5,IF($C124&lt;0.6,$D124*$E124," ")," ")," ")</f>
        <v xml:space="preserve"> </v>
      </c>
      <c r="S124" s="4" t="str">
        <f>IF(ISNUMBER(SEARCH("bench",$B124)),IF($C124&gt;=0.6,IF($C124&lt;0.7,$D124*$E124," ")," ")," ")</f>
        <v xml:space="preserve"> </v>
      </c>
      <c r="T124" s="4" t="str">
        <f>IF(ISNUMBER(SEARCH("bench",$B124)),IF($C124&gt;=0.7,IF($C124&lt;0.8,$D124*$E124," ")," ")," ")</f>
        <v xml:space="preserve"> </v>
      </c>
      <c r="U124" s="4" t="str">
        <f>IF(ISNUMBER(SEARCH("bench",$B124)),IF($C124&gt;=0.8,IF($C124&lt;0.9,$D124*$E124," ")," ")," ")</f>
        <v xml:space="preserve"> </v>
      </c>
      <c r="V124" s="4" t="str">
        <f>IF(ISNUMBER(SEARCH("bench",$B124)),IF($C124&gt;=0.9,$D124*$E124," ")," ")</f>
        <v xml:space="preserve"> </v>
      </c>
      <c r="W124" s="103" t="str">
        <f t="shared" si="101"/>
        <v xml:space="preserve"> </v>
      </c>
      <c r="X124" s="103">
        <f t="shared" si="102"/>
        <v>4</v>
      </c>
      <c r="Y124" s="103" t="str">
        <f t="shared" si="103"/>
        <v xml:space="preserve"> </v>
      </c>
      <c r="Z124" s="103" t="str">
        <f t="shared" si="104"/>
        <v xml:space="preserve"> </v>
      </c>
      <c r="AA124" s="103" t="str">
        <f t="shared" si="105"/>
        <v xml:space="preserve"> </v>
      </c>
      <c r="AB124" s="5"/>
      <c r="AC124" s="82"/>
      <c r="AD124" s="8"/>
      <c r="AE124" s="8"/>
      <c r="AF124" s="8"/>
      <c r="AG124" s="8"/>
      <c r="AH124" s="8"/>
      <c r="AI124" s="8"/>
      <c r="AJ124" s="16"/>
    </row>
    <row r="125" spans="1:36">
      <c r="A125" s="80"/>
      <c r="B125" s="81" t="str">
        <f t="shared" ref="B125:B126" si="106">+B124</f>
        <v>Deadlift</v>
      </c>
      <c r="C125" s="74">
        <v>0.7</v>
      </c>
      <c r="D125" s="75">
        <v>3</v>
      </c>
      <c r="E125" s="75">
        <v>2</v>
      </c>
      <c r="F125" s="370">
        <f>MROUND(DL*C125,AR)</f>
        <v>70</v>
      </c>
      <c r="G125" s="4"/>
      <c r="H125" s="4"/>
      <c r="K125" s="98">
        <f>+D125*E125</f>
        <v>6</v>
      </c>
      <c r="L125" s="98">
        <f>+K125*F125</f>
        <v>420</v>
      </c>
      <c r="M125" s="4"/>
      <c r="N125" s="4"/>
      <c r="O125" s="4"/>
      <c r="P125" s="4"/>
      <c r="Q125" s="4"/>
      <c r="R125" s="4" t="str">
        <f>IF(ISNUMBER(SEARCH("bench",$B125)),IF($C125&gt;=0.5,IF($C125&lt;0.6,$D125*$E125," ")," ")," ")</f>
        <v xml:space="preserve"> </v>
      </c>
      <c r="S125" s="4" t="str">
        <f>IF(ISNUMBER(SEARCH("bench",$B125)),IF($C125&gt;=0.6,IF($C125&lt;0.7,$D125*$E125," ")," ")," ")</f>
        <v xml:space="preserve"> </v>
      </c>
      <c r="T125" s="4" t="str">
        <f>IF(ISNUMBER(SEARCH("bench",$B125)),IF($C125&gt;=0.7,IF($C125&lt;0.8,$D125*$E125," ")," ")," ")</f>
        <v xml:space="preserve"> </v>
      </c>
      <c r="U125" s="4" t="str">
        <f>IF(ISNUMBER(SEARCH("bench",$B125)),IF($C125&gt;=0.8,IF($C125&lt;0.9,$D125*$E125," ")," ")," ")</f>
        <v xml:space="preserve"> </v>
      </c>
      <c r="V125" s="4" t="str">
        <f>IF(ISNUMBER(SEARCH("bench",$B125)),IF($C125&gt;=0.9,$D125*$E125," ")," ")</f>
        <v xml:space="preserve"> </v>
      </c>
      <c r="W125" s="103" t="str">
        <f t="shared" si="101"/>
        <v xml:space="preserve"> </v>
      </c>
      <c r="X125" s="103" t="str">
        <f t="shared" si="102"/>
        <v xml:space="preserve"> </v>
      </c>
      <c r="Y125" s="103">
        <f t="shared" si="103"/>
        <v>6</v>
      </c>
      <c r="Z125" s="103" t="str">
        <f t="shared" si="104"/>
        <v xml:space="preserve"> </v>
      </c>
      <c r="AA125" s="103" t="str">
        <f t="shared" si="105"/>
        <v xml:space="preserve"> </v>
      </c>
      <c r="AB125" s="5"/>
      <c r="AC125" s="70"/>
      <c r="AD125" s="70"/>
      <c r="AE125" s="8"/>
      <c r="AF125" s="8"/>
      <c r="AG125" s="8"/>
      <c r="AH125" s="8"/>
      <c r="AI125" s="8"/>
      <c r="AJ125" s="16"/>
    </row>
    <row r="126" spans="1:36">
      <c r="A126" s="89"/>
      <c r="B126" s="68" t="str">
        <f t="shared" si="106"/>
        <v>Deadlift</v>
      </c>
      <c r="C126" s="74">
        <v>0.8</v>
      </c>
      <c r="D126" s="75">
        <v>3</v>
      </c>
      <c r="E126" s="75">
        <v>5</v>
      </c>
      <c r="F126" s="370">
        <f>MROUND(DL*C126,AR)</f>
        <v>80</v>
      </c>
      <c r="G126" s="4"/>
      <c r="H126" s="4"/>
      <c r="K126" s="98">
        <f>+D126*E126</f>
        <v>15</v>
      </c>
      <c r="L126" s="98">
        <f>+K126*F126</f>
        <v>1200</v>
      </c>
      <c r="M126" s="4"/>
      <c r="N126" s="4"/>
      <c r="O126" s="4"/>
      <c r="P126" s="4"/>
      <c r="Q126" s="4"/>
      <c r="R126" s="4" t="str">
        <f>IF(ISNUMBER(SEARCH("bench",$B126)),IF($C126&gt;=0.5,IF($C126&lt;0.6,$D126*$E126," ")," ")," ")</f>
        <v xml:space="preserve"> </v>
      </c>
      <c r="S126" s="4" t="str">
        <f>IF(ISNUMBER(SEARCH("bench",$B126)),IF($C126&gt;=0.6,IF($C126&lt;0.7,$D126*$E126," ")," ")," ")</f>
        <v xml:space="preserve"> </v>
      </c>
      <c r="T126" s="4" t="str">
        <f>IF(ISNUMBER(SEARCH("bench",$B126)),IF($C126&gt;=0.7,IF($C126&lt;0.8,$D126*$E126," ")," ")," ")</f>
        <v xml:space="preserve"> </v>
      </c>
      <c r="U126" s="4" t="str">
        <f>IF(ISNUMBER(SEARCH("bench",$B126)),IF($C126&gt;=0.8,IF($C126&lt;0.9,$D126*$E126," ")," ")," ")</f>
        <v xml:space="preserve"> </v>
      </c>
      <c r="V126" s="4" t="str">
        <f>IF(ISNUMBER(SEARCH("bench",$B126)),IF($C126&gt;=0.9,$D126*$E126," ")," ")</f>
        <v xml:space="preserve"> </v>
      </c>
      <c r="W126" s="103" t="str">
        <f t="shared" si="101"/>
        <v xml:space="preserve"> </v>
      </c>
      <c r="X126" s="103" t="str">
        <f t="shared" si="102"/>
        <v xml:space="preserve"> </v>
      </c>
      <c r="Y126" s="103" t="str">
        <f t="shared" si="103"/>
        <v xml:space="preserve"> </v>
      </c>
      <c r="Z126" s="103">
        <f t="shared" si="104"/>
        <v>15</v>
      </c>
      <c r="AA126" s="103" t="str">
        <f t="shared" si="105"/>
        <v xml:space="preserve"> </v>
      </c>
      <c r="AB126" s="5"/>
      <c r="AC126" s="6"/>
      <c r="AD126" s="6"/>
      <c r="AE126" s="6"/>
      <c r="AF126" s="6"/>
      <c r="AG126" s="6"/>
      <c r="AH126" s="8"/>
      <c r="AI126" s="8"/>
      <c r="AJ126" s="16"/>
    </row>
    <row r="127" spans="1:36">
      <c r="A127" s="31"/>
      <c r="B127" s="8"/>
      <c r="C127" s="8"/>
      <c r="D127" s="8"/>
      <c r="E127" s="8"/>
      <c r="F127" s="366"/>
      <c r="G127" s="4"/>
      <c r="H127" s="4"/>
      <c r="I127" s="4"/>
      <c r="J127" s="4"/>
      <c r="K127" s="4"/>
      <c r="L127" s="4"/>
      <c r="M127" s="4"/>
      <c r="N127" s="4"/>
      <c r="O127" s="4"/>
      <c r="P127" s="4"/>
      <c r="Q127" s="4"/>
      <c r="R127" s="4"/>
      <c r="S127" s="4"/>
      <c r="T127" s="4"/>
      <c r="U127" s="4"/>
      <c r="V127" s="4"/>
      <c r="W127" s="4"/>
      <c r="X127" s="4"/>
      <c r="Y127" s="4"/>
      <c r="Z127" s="4"/>
      <c r="AA127" s="4"/>
      <c r="AB127" s="5"/>
      <c r="AC127" s="8"/>
      <c r="AD127" s="8"/>
      <c r="AE127" s="8"/>
      <c r="AF127" s="8"/>
      <c r="AG127" s="8"/>
      <c r="AH127" s="8"/>
      <c r="AI127" s="8"/>
      <c r="AJ127" s="16"/>
    </row>
    <row r="128" spans="1:36">
      <c r="A128" s="23">
        <v>4</v>
      </c>
      <c r="B128" s="6" t="s">
        <v>37</v>
      </c>
      <c r="C128" s="24"/>
      <c r="D128" s="25">
        <v>8</v>
      </c>
      <c r="E128" s="26">
        <v>5</v>
      </c>
      <c r="F128" s="25"/>
      <c r="G128" s="4"/>
      <c r="H128" s="4"/>
      <c r="I128" s="4"/>
      <c r="J128" s="4"/>
      <c r="K128" s="4"/>
      <c r="L128" s="4"/>
      <c r="M128" s="4"/>
      <c r="N128" s="4"/>
      <c r="O128" s="4"/>
      <c r="P128" s="4"/>
      <c r="Q128" s="4"/>
      <c r="R128" s="4"/>
      <c r="S128" s="4"/>
      <c r="T128" s="4"/>
      <c r="U128" s="4"/>
      <c r="V128" s="4"/>
      <c r="W128" s="4"/>
      <c r="X128" s="4"/>
      <c r="Y128" s="4"/>
      <c r="Z128" s="4"/>
      <c r="AA128" s="4"/>
      <c r="AB128" s="8"/>
      <c r="AC128" s="22"/>
      <c r="AD128" s="22"/>
      <c r="AE128" s="22"/>
      <c r="AF128" s="22"/>
      <c r="AG128" s="22"/>
      <c r="AH128" s="8"/>
      <c r="AI128" s="8"/>
      <c r="AJ128" s="16"/>
    </row>
    <row r="129" spans="1:36">
      <c r="A129" s="23">
        <v>5</v>
      </c>
      <c r="B129" s="6" t="s">
        <v>52</v>
      </c>
      <c r="C129" s="24"/>
      <c r="D129" s="25">
        <v>6</v>
      </c>
      <c r="E129" s="26">
        <v>5</v>
      </c>
      <c r="F129" s="25"/>
      <c r="G129" s="4"/>
      <c r="H129" s="4"/>
      <c r="I129" s="4"/>
      <c r="J129" s="4"/>
      <c r="K129" s="4"/>
      <c r="L129" s="4"/>
      <c r="M129" s="4"/>
      <c r="N129" s="4"/>
      <c r="O129" s="4"/>
      <c r="P129" s="4"/>
      <c r="Q129" s="4"/>
      <c r="R129" s="4"/>
      <c r="S129" s="4"/>
      <c r="T129" s="4"/>
      <c r="U129" s="4"/>
      <c r="V129" s="4"/>
      <c r="W129" s="4"/>
      <c r="X129" s="4"/>
      <c r="Y129" s="4"/>
      <c r="Z129" s="4"/>
      <c r="AA129" s="4"/>
      <c r="AB129" s="27"/>
      <c r="AC129" s="22"/>
      <c r="AD129" s="22"/>
      <c r="AE129" s="22"/>
      <c r="AF129" s="22"/>
      <c r="AG129" s="22"/>
      <c r="AH129" s="27"/>
      <c r="AI129" s="27"/>
      <c r="AJ129" s="19"/>
    </row>
    <row r="131" spans="1:36" ht="15" thickBot="1">
      <c r="G131" s="4"/>
      <c r="H131" s="4"/>
      <c r="I131" s="4"/>
      <c r="J131" s="4"/>
      <c r="K131" s="4"/>
      <c r="L131" s="4"/>
      <c r="M131" s="4"/>
      <c r="N131" s="4"/>
      <c r="O131" s="4"/>
      <c r="P131" s="4"/>
      <c r="Q131" s="4"/>
      <c r="R131" s="4"/>
      <c r="S131" s="4"/>
      <c r="T131" s="4"/>
      <c r="U131" s="4"/>
      <c r="V131" s="4"/>
      <c r="W131" s="4"/>
      <c r="X131" s="4"/>
      <c r="Y131" s="4"/>
      <c r="Z131" s="4"/>
      <c r="AA131" s="4"/>
    </row>
    <row r="132" spans="1:36" ht="15" thickBot="1">
      <c r="A132" s="409" t="s">
        <v>28</v>
      </c>
      <c r="B132" s="410"/>
      <c r="C132" s="59" t="s">
        <v>0</v>
      </c>
      <c r="D132" s="59" t="s">
        <v>5</v>
      </c>
      <c r="E132" s="59" t="s">
        <v>6</v>
      </c>
      <c r="F132" s="369" t="s">
        <v>7</v>
      </c>
      <c r="G132" s="4"/>
      <c r="H132" s="4"/>
      <c r="I132" s="4"/>
      <c r="J132" s="4"/>
      <c r="K132" s="4"/>
      <c r="L132" s="4"/>
      <c r="M132" s="4"/>
      <c r="N132" s="4"/>
      <c r="O132" s="4"/>
      <c r="P132" s="4"/>
      <c r="Q132" s="4"/>
      <c r="R132" s="4"/>
      <c r="S132" s="4"/>
      <c r="T132" s="4"/>
      <c r="U132" s="4"/>
      <c r="V132" s="4"/>
      <c r="W132" s="4"/>
      <c r="X132" s="4"/>
      <c r="Y132" s="4"/>
      <c r="Z132" s="4"/>
      <c r="AA132" s="4"/>
    </row>
    <row r="133" spans="1:36">
      <c r="G133" s="4"/>
      <c r="H133" s="4"/>
      <c r="I133" s="4"/>
      <c r="J133" s="4"/>
      <c r="K133" s="4"/>
      <c r="L133" s="4"/>
      <c r="M133" s="4"/>
      <c r="N133" s="4"/>
      <c r="O133" s="4"/>
      <c r="P133" s="4"/>
      <c r="Q133" s="4"/>
      <c r="R133" s="4"/>
      <c r="S133" s="4"/>
      <c r="T133" s="4"/>
      <c r="U133" s="4"/>
      <c r="V133" s="4"/>
      <c r="W133" s="4"/>
      <c r="X133" s="4"/>
      <c r="Y133" s="4"/>
      <c r="Z133" s="4"/>
      <c r="AA133" s="4"/>
    </row>
    <row r="134" spans="1:36">
      <c r="A134" s="91">
        <v>1</v>
      </c>
      <c r="B134" s="9" t="s">
        <v>8</v>
      </c>
      <c r="C134" s="104">
        <v>0.5</v>
      </c>
      <c r="D134" s="105">
        <v>5</v>
      </c>
      <c r="E134" s="106">
        <v>1</v>
      </c>
      <c r="F134" s="105">
        <f>MROUND(BP*C134,AR)</f>
        <v>50</v>
      </c>
      <c r="G134" s="107"/>
      <c r="H134" s="107"/>
      <c r="I134" s="88">
        <f t="shared" ref="I134:I137" si="107">+D134*E134</f>
        <v>5</v>
      </c>
      <c r="J134" s="88">
        <f>+I134*F134</f>
        <v>250</v>
      </c>
      <c r="K134" s="107"/>
      <c r="L134" s="107"/>
      <c r="M134" s="107"/>
      <c r="N134" s="107"/>
      <c r="O134" s="107"/>
      <c r="P134" s="107"/>
      <c r="Q134" s="107"/>
      <c r="R134" s="88">
        <f>IF(ISNUMBER(SEARCH("bench",$B134)),IF($C134&gt;=0.5,IF($C134&lt;0.6,$D134*$E134," ")," ")," ")</f>
        <v>5</v>
      </c>
      <c r="S134" s="88" t="str">
        <f>IF(ISNUMBER(SEARCH("bench",$B134)),IF($C134&gt;=0.6,IF($C134&lt;0.7,$D134*$E134," ")," ")," ")</f>
        <v xml:space="preserve"> </v>
      </c>
      <c r="T134" s="88" t="str">
        <f>IF(ISNUMBER(SEARCH("bench",$B134)),IF($C134&gt;=0.7,IF($C134&lt;0.8,$D134*$E134," ")," ")," ")</f>
        <v xml:space="preserve"> </v>
      </c>
      <c r="U134" s="88" t="str">
        <f>IF(ISNUMBER(SEARCH("bench",$B134)),IF($C134&gt;=0.8,IF($C134&lt;0.9,$D134*$E134," ")," ")," ")</f>
        <v xml:space="preserve"> </v>
      </c>
      <c r="V134" s="88" t="str">
        <f>IF(ISNUMBER(SEARCH("bench",$B134)),IF($C134&gt;=0.9,$D134*$E134," ")," ")</f>
        <v xml:space="preserve"> </v>
      </c>
      <c r="W134" s="107"/>
      <c r="X134" s="107"/>
      <c r="Y134" s="107"/>
      <c r="Z134" s="107"/>
      <c r="AA134" s="107"/>
      <c r="AB134" s="108"/>
      <c r="AC134" s="84"/>
      <c r="AD134" s="109"/>
      <c r="AE134" s="109"/>
      <c r="AF134" s="109"/>
      <c r="AG134" s="109"/>
      <c r="AH134" s="109"/>
      <c r="AI134" s="109"/>
      <c r="AJ134" s="110"/>
    </row>
    <row r="135" spans="1:36">
      <c r="A135" s="91"/>
      <c r="B135" s="92" t="str">
        <f>+B134</f>
        <v>BenchPress</v>
      </c>
      <c r="C135" s="10">
        <v>0.6</v>
      </c>
      <c r="D135" s="11">
        <v>4</v>
      </c>
      <c r="E135" s="12">
        <v>1</v>
      </c>
      <c r="F135" s="11">
        <f>MROUND(BP*C135,AR)</f>
        <v>60</v>
      </c>
      <c r="G135" s="4"/>
      <c r="H135" s="4"/>
      <c r="I135" s="111">
        <f t="shared" si="107"/>
        <v>4</v>
      </c>
      <c r="J135" s="111">
        <f t="shared" ref="J135:J137" si="108">+I135*F135</f>
        <v>240</v>
      </c>
      <c r="K135" s="4"/>
      <c r="L135" s="4"/>
      <c r="M135" s="4"/>
      <c r="N135" s="4"/>
      <c r="O135" s="4"/>
      <c r="P135" s="4"/>
      <c r="Q135" s="4"/>
      <c r="R135" s="111" t="str">
        <f>IF(ISNUMBER(SEARCH("bench",$B135)),IF($C135&gt;=0.5,IF($C135&lt;0.6,$D135*$E135," ")," ")," ")</f>
        <v xml:space="preserve"> </v>
      </c>
      <c r="S135" s="111">
        <f>IF(ISNUMBER(SEARCH("bench",$B135)),IF($C135&gt;=0.6,IF($C135&lt;0.7,$D135*$E135," ")," ")," ")</f>
        <v>4</v>
      </c>
      <c r="T135" s="111" t="str">
        <f>IF(ISNUMBER(SEARCH("bench",$B135)),IF($C135&gt;=0.7,IF($C135&lt;0.8,$D135*$E135," ")," ")," ")</f>
        <v xml:space="preserve"> </v>
      </c>
      <c r="U135" s="111" t="str">
        <f>IF(ISNUMBER(SEARCH("bench",$B135)),IF($C135&gt;=0.8,IF($C135&lt;0.9,$D135*$E135," ")," ")," ")</f>
        <v xml:space="preserve"> </v>
      </c>
      <c r="V135" s="111" t="str">
        <f>IF(ISNUMBER(SEARCH("bench",$B135)),IF($C135&gt;=0.9,$D135*$E135," ")," ")</f>
        <v xml:space="preserve"> </v>
      </c>
      <c r="W135" s="4"/>
      <c r="X135" s="4"/>
      <c r="Y135" s="4"/>
      <c r="Z135" s="4"/>
      <c r="AA135" s="4"/>
      <c r="AB135" s="5"/>
      <c r="AC135" s="96"/>
      <c r="AD135" s="8"/>
      <c r="AE135" s="8"/>
      <c r="AF135" s="8"/>
      <c r="AG135" s="8"/>
      <c r="AH135" s="8"/>
      <c r="AI135" s="8"/>
      <c r="AJ135" s="16"/>
    </row>
    <row r="136" spans="1:36">
      <c r="A136" s="15"/>
      <c r="B136" s="92" t="str">
        <f t="shared" ref="B136:B137" si="109">+B135</f>
        <v>BenchPress</v>
      </c>
      <c r="C136" s="10">
        <v>0.7</v>
      </c>
      <c r="D136" s="11">
        <v>3</v>
      </c>
      <c r="E136" s="12">
        <v>2</v>
      </c>
      <c r="F136" s="11">
        <f>MROUND(BP*C136,AR)</f>
        <v>70</v>
      </c>
      <c r="G136" s="4"/>
      <c r="H136" s="4"/>
      <c r="I136" s="111">
        <f t="shared" si="107"/>
        <v>6</v>
      </c>
      <c r="J136" s="111">
        <f t="shared" si="108"/>
        <v>420</v>
      </c>
      <c r="K136" s="4"/>
      <c r="L136" s="4"/>
      <c r="M136" s="4"/>
      <c r="N136" s="4"/>
      <c r="O136" s="4"/>
      <c r="P136" s="4"/>
      <c r="Q136" s="4"/>
      <c r="R136" s="111" t="str">
        <f>IF(ISNUMBER(SEARCH("bench",$B136)),IF($C136&gt;=0.5,IF($C136&lt;0.6,$D136*$E136," ")," ")," ")</f>
        <v xml:space="preserve"> </v>
      </c>
      <c r="S136" s="111" t="str">
        <f>IF(ISNUMBER(SEARCH("bench",$B136)),IF($C136&gt;=0.6,IF($C136&lt;0.7,$D136*$E136," ")," ")," ")</f>
        <v xml:space="preserve"> </v>
      </c>
      <c r="T136" s="111">
        <f>IF(ISNUMBER(SEARCH("bench",$B136)),IF($C136&gt;=0.7,IF($C136&lt;0.8,$D136*$E136," ")," ")," ")</f>
        <v>6</v>
      </c>
      <c r="U136" s="111" t="str">
        <f>IF(ISNUMBER(SEARCH("bench",$B136)),IF($C136&gt;=0.8,IF($C136&lt;0.9,$D136*$E136," ")," ")," ")</f>
        <v xml:space="preserve"> </v>
      </c>
      <c r="V136" s="111" t="str">
        <f>IF(ISNUMBER(SEARCH("bench",$B136)),IF($C136&gt;=0.9,$D136*$E136," ")," ")</f>
        <v xml:space="preserve"> </v>
      </c>
      <c r="W136" s="4"/>
      <c r="X136" s="4"/>
      <c r="Y136" s="4"/>
      <c r="Z136" s="4"/>
      <c r="AA136" s="4"/>
      <c r="AB136" s="5"/>
      <c r="AC136" s="13"/>
      <c r="AD136" s="13"/>
      <c r="AE136" s="8"/>
      <c r="AF136" s="8"/>
      <c r="AG136" s="8"/>
      <c r="AH136" s="8"/>
      <c r="AI136" s="8"/>
      <c r="AJ136" s="16"/>
    </row>
    <row r="137" spans="1:36">
      <c r="A137" s="15"/>
      <c r="B137" s="92" t="str">
        <f t="shared" si="109"/>
        <v>BenchPress</v>
      </c>
      <c r="C137" s="10">
        <v>0.8</v>
      </c>
      <c r="D137" s="11">
        <v>2</v>
      </c>
      <c r="E137" s="12">
        <v>5</v>
      </c>
      <c r="F137" s="11">
        <f>MROUND(BP*C137,AR)</f>
        <v>80</v>
      </c>
      <c r="G137" s="4"/>
      <c r="H137" s="4"/>
      <c r="I137" s="111">
        <f t="shared" si="107"/>
        <v>10</v>
      </c>
      <c r="J137" s="111">
        <f t="shared" si="108"/>
        <v>800</v>
      </c>
      <c r="K137" s="4"/>
      <c r="L137" s="4"/>
      <c r="M137" s="4"/>
      <c r="N137" s="4"/>
      <c r="O137" s="4"/>
      <c r="P137" s="4"/>
      <c r="Q137" s="4"/>
      <c r="R137" s="111" t="str">
        <f>IF(ISNUMBER(SEARCH("bench",$B137)),IF($C137&gt;=0.5,IF($C137&lt;0.6,$D137*$E137," ")," ")," ")</f>
        <v xml:space="preserve"> </v>
      </c>
      <c r="S137" s="111" t="str">
        <f>IF(ISNUMBER(SEARCH("bench",$B137)),IF($C137&gt;=0.6,IF($C137&lt;0.7,$D137*$E137," ")," ")," ")</f>
        <v xml:space="preserve"> </v>
      </c>
      <c r="T137" s="111" t="str">
        <f>IF(ISNUMBER(SEARCH("bench",$B137)),IF($C137&gt;=0.7,IF($C137&lt;0.8,$D137*$E137," ")," ")," ")</f>
        <v xml:space="preserve"> </v>
      </c>
      <c r="U137" s="111">
        <f>IF(ISNUMBER(SEARCH("bench",$B137)),IF($C137&gt;=0.8,IF($C137&lt;0.9,$D137*$E137," ")," ")," ")</f>
        <v>10</v>
      </c>
      <c r="V137" s="111" t="str">
        <f>IF(ISNUMBER(SEARCH("bench",$B137)),IF($C137&gt;=0.9,$D137*$E137," ")," ")</f>
        <v xml:space="preserve"> </v>
      </c>
      <c r="W137" s="4"/>
      <c r="X137" s="4"/>
      <c r="Y137" s="4"/>
      <c r="Z137" s="4"/>
      <c r="AA137" s="4"/>
      <c r="AB137" s="5"/>
      <c r="AC137" s="13"/>
      <c r="AD137" s="13"/>
      <c r="AE137" s="13"/>
      <c r="AF137" s="13"/>
      <c r="AG137" s="13"/>
      <c r="AH137" s="8"/>
      <c r="AI137" s="8"/>
      <c r="AJ137" s="16"/>
    </row>
    <row r="138" spans="1:36">
      <c r="A138" s="31"/>
      <c r="B138" s="8"/>
      <c r="C138" s="8"/>
      <c r="D138" s="8"/>
      <c r="E138" s="8"/>
      <c r="F138" s="366"/>
      <c r="G138" s="4"/>
      <c r="H138" s="4"/>
      <c r="I138" s="4"/>
      <c r="J138" s="4"/>
      <c r="K138" s="4"/>
      <c r="L138" s="4"/>
      <c r="M138" s="4"/>
      <c r="N138" s="4"/>
      <c r="O138" s="4"/>
      <c r="P138" s="4"/>
      <c r="Q138" s="4"/>
      <c r="R138" s="4"/>
      <c r="S138" s="4"/>
      <c r="T138" s="4"/>
      <c r="U138" s="4"/>
      <c r="V138" s="4"/>
      <c r="W138" s="4"/>
      <c r="X138" s="4"/>
      <c r="Y138" s="4"/>
      <c r="Z138" s="4"/>
      <c r="AA138" s="4"/>
      <c r="AB138" s="5"/>
      <c r="AC138" s="8"/>
      <c r="AD138" s="8"/>
      <c r="AE138" s="8"/>
      <c r="AF138" s="8"/>
      <c r="AG138" s="8"/>
      <c r="AH138" s="8"/>
      <c r="AI138" s="8"/>
      <c r="AJ138" s="16"/>
    </row>
    <row r="139" spans="1:36">
      <c r="A139" s="32">
        <v>2</v>
      </c>
      <c r="B139" s="34" t="s">
        <v>2</v>
      </c>
      <c r="C139" s="35">
        <v>0.5</v>
      </c>
      <c r="D139" s="36">
        <v>5</v>
      </c>
      <c r="E139" s="37">
        <v>1</v>
      </c>
      <c r="F139" s="36">
        <f>MROUND(SQ*C139,AR)</f>
        <v>50</v>
      </c>
      <c r="G139" s="101">
        <f>+D139*E139</f>
        <v>5</v>
      </c>
      <c r="H139" s="101">
        <f>+F139*G139</f>
        <v>250</v>
      </c>
      <c r="I139" s="4"/>
      <c r="J139" s="4"/>
      <c r="K139" s="4"/>
      <c r="L139" s="4"/>
      <c r="M139" s="102">
        <f t="shared" ref="M139:M141" si="110">IF(ISNUMBER(SEARCH("squat",$B139)),IF($C139&gt;=0.5,IF($C139&lt;0.6,$D139*$E139," ")," ")," ")</f>
        <v>5</v>
      </c>
      <c r="N139" s="102" t="str">
        <f t="shared" ref="N139:N141" si="111">IF(ISNUMBER(SEARCH("squat",$B139)),IF($C139&gt;=0.6,IF($C139&lt;0.7,$D139*$E139," ")," ")," ")</f>
        <v xml:space="preserve"> </v>
      </c>
      <c r="O139" s="102" t="str">
        <f t="shared" ref="O139:O141" si="112">IF(ISNUMBER(SEARCH("squat",$B139)),IF($C139&gt;=0.7,IF($C139&lt;0.8,$D139*$E139," ")," ")," ")</f>
        <v xml:space="preserve"> </v>
      </c>
      <c r="P139" s="102" t="str">
        <f t="shared" ref="P139:P141" si="113">IF(ISNUMBER(SEARCH("squat",$B139)),IF($C139&gt;=0.8,IF($C139&lt;0.9,$D139*$E139," ")," ")," ")</f>
        <v xml:space="preserve"> </v>
      </c>
      <c r="Q139" s="102" t="str">
        <f t="shared" ref="Q139:Q141" si="114">IF(ISNUMBER(SEARCH("squat",$B139)),IF($C139&gt;=0.9,$D139*$E139," ")," ")</f>
        <v xml:space="preserve"> </v>
      </c>
      <c r="R139" s="4"/>
      <c r="S139" s="4"/>
      <c r="T139" s="4"/>
      <c r="U139" s="4"/>
      <c r="V139" s="4"/>
      <c r="W139" s="4"/>
      <c r="X139" s="4"/>
      <c r="Y139" s="4"/>
      <c r="Z139" s="4"/>
      <c r="AA139" s="4"/>
      <c r="AB139" s="5"/>
      <c r="AC139" s="13"/>
      <c r="AD139" s="8"/>
      <c r="AE139" s="8"/>
      <c r="AF139" s="8"/>
      <c r="AG139" s="8"/>
      <c r="AH139" s="8"/>
      <c r="AI139" s="8"/>
      <c r="AJ139" s="16"/>
    </row>
    <row r="140" spans="1:36">
      <c r="A140" s="38"/>
      <c r="B140" s="33" t="str">
        <f>+B139</f>
        <v>Squat</v>
      </c>
      <c r="C140" s="35">
        <v>0.6</v>
      </c>
      <c r="D140" s="36">
        <v>5</v>
      </c>
      <c r="E140" s="37">
        <v>1</v>
      </c>
      <c r="F140" s="36">
        <f>MROUND(SQ*C140,AR)</f>
        <v>60</v>
      </c>
      <c r="G140" s="101">
        <f t="shared" ref="G140:G141" si="115">+D140*E140</f>
        <v>5</v>
      </c>
      <c r="H140" s="101">
        <f t="shared" ref="H140:H141" si="116">+F140*G140</f>
        <v>300</v>
      </c>
      <c r="I140" s="4"/>
      <c r="J140" s="4"/>
      <c r="K140" s="4"/>
      <c r="L140" s="4"/>
      <c r="M140" s="102" t="str">
        <f t="shared" si="110"/>
        <v xml:space="preserve"> </v>
      </c>
      <c r="N140" s="102">
        <f t="shared" si="111"/>
        <v>5</v>
      </c>
      <c r="O140" s="102" t="str">
        <f t="shared" si="112"/>
        <v xml:space="preserve"> </v>
      </c>
      <c r="P140" s="102" t="str">
        <f t="shared" si="113"/>
        <v xml:space="preserve"> </v>
      </c>
      <c r="Q140" s="102" t="str">
        <f t="shared" si="114"/>
        <v xml:space="preserve"> </v>
      </c>
      <c r="R140" s="4"/>
      <c r="S140" s="4"/>
      <c r="T140" s="4"/>
      <c r="U140" s="4"/>
      <c r="V140" s="4"/>
      <c r="W140" s="4"/>
      <c r="X140" s="4"/>
      <c r="Y140" s="4"/>
      <c r="Z140" s="4"/>
      <c r="AA140" s="4"/>
      <c r="AB140" s="5"/>
      <c r="AC140" s="7"/>
      <c r="AD140" s="8"/>
      <c r="AE140" s="8"/>
      <c r="AF140" s="8"/>
      <c r="AG140" s="8"/>
      <c r="AH140" s="8"/>
      <c r="AI140" s="8"/>
      <c r="AJ140" s="16"/>
    </row>
    <row r="141" spans="1:36">
      <c r="A141" s="38"/>
      <c r="B141" s="33" t="str">
        <f>+B140</f>
        <v>Squat</v>
      </c>
      <c r="C141" s="35">
        <v>0.7</v>
      </c>
      <c r="D141" s="36">
        <v>5</v>
      </c>
      <c r="E141" s="37">
        <v>5</v>
      </c>
      <c r="F141" s="36">
        <f>MROUND(SQ*C141,AR)</f>
        <v>70</v>
      </c>
      <c r="G141" s="101">
        <f t="shared" si="115"/>
        <v>25</v>
      </c>
      <c r="H141" s="101">
        <f t="shared" si="116"/>
        <v>1750</v>
      </c>
      <c r="I141" s="4"/>
      <c r="J141" s="4"/>
      <c r="K141" s="4"/>
      <c r="L141" s="4"/>
      <c r="M141" s="102" t="str">
        <f t="shared" si="110"/>
        <v xml:space="preserve"> </v>
      </c>
      <c r="N141" s="102" t="str">
        <f t="shared" si="111"/>
        <v xml:space="preserve"> </v>
      </c>
      <c r="O141" s="102">
        <f t="shared" si="112"/>
        <v>25</v>
      </c>
      <c r="P141" s="102" t="str">
        <f t="shared" si="113"/>
        <v xml:space="preserve"> </v>
      </c>
      <c r="Q141" s="102" t="str">
        <f t="shared" si="114"/>
        <v xml:space="preserve"> </v>
      </c>
      <c r="R141" s="4"/>
      <c r="S141" s="4"/>
      <c r="T141" s="4"/>
      <c r="U141" s="4"/>
      <c r="V141" s="4"/>
      <c r="W141" s="4"/>
      <c r="X141" s="4"/>
      <c r="Y141" s="4"/>
      <c r="Z141" s="4"/>
      <c r="AA141" s="4"/>
      <c r="AB141" s="5"/>
      <c r="AC141" s="6"/>
      <c r="AD141" s="6"/>
      <c r="AE141" s="6"/>
      <c r="AF141" s="6"/>
      <c r="AG141" s="6"/>
      <c r="AH141" s="8"/>
      <c r="AI141" s="8"/>
      <c r="AJ141" s="16"/>
    </row>
    <row r="142" spans="1:36">
      <c r="A142" s="31"/>
      <c r="B142" s="8"/>
      <c r="C142" s="8"/>
      <c r="D142" s="8"/>
      <c r="E142" s="8"/>
      <c r="F142" s="366"/>
      <c r="G142" s="4"/>
      <c r="H142" s="4"/>
      <c r="I142" s="4"/>
      <c r="J142" s="4"/>
      <c r="K142" s="4"/>
      <c r="L142" s="4"/>
      <c r="M142" s="4"/>
      <c r="N142" s="4"/>
      <c r="O142" s="4"/>
      <c r="P142" s="4"/>
      <c r="Q142" s="4"/>
      <c r="R142" s="4"/>
      <c r="S142" s="4"/>
      <c r="T142" s="4"/>
      <c r="U142" s="4"/>
      <c r="V142" s="4"/>
      <c r="W142" s="4"/>
      <c r="X142" s="4"/>
      <c r="Y142" s="4"/>
      <c r="Z142" s="4"/>
      <c r="AA142" s="4"/>
      <c r="AB142" s="5"/>
      <c r="AC142" s="8"/>
      <c r="AD142" s="8"/>
      <c r="AE142" s="8"/>
      <c r="AF142" s="8"/>
      <c r="AG142" s="8"/>
      <c r="AH142" s="8"/>
      <c r="AI142" s="8"/>
      <c r="AJ142" s="16"/>
    </row>
    <row r="143" spans="1:36">
      <c r="A143" s="15">
        <v>3</v>
      </c>
      <c r="B143" s="39" t="s">
        <v>102</v>
      </c>
      <c r="C143" s="28">
        <v>0.65</v>
      </c>
      <c r="D143" s="29">
        <v>4</v>
      </c>
      <c r="E143" s="30">
        <v>1</v>
      </c>
      <c r="F143" s="11">
        <f t="shared" ref="F143:F145" si="117">MROUND(BP*C143,AR)</f>
        <v>65</v>
      </c>
      <c r="G143" s="4"/>
      <c r="H143" s="4"/>
      <c r="I143" s="58">
        <f t="shared" ref="I143:I145" si="118">+D143*E143</f>
        <v>4</v>
      </c>
      <c r="J143" s="58">
        <f t="shared" ref="J143:J145" si="119">+I143*F143</f>
        <v>260</v>
      </c>
      <c r="K143" s="4"/>
      <c r="L143" s="4"/>
      <c r="M143" s="4"/>
      <c r="N143" s="4"/>
      <c r="O143" s="4"/>
      <c r="P143" s="4"/>
      <c r="Q143" s="4"/>
      <c r="R143" s="58" t="str">
        <f t="shared" ref="R143:R145" si="120">IF(ISNUMBER(SEARCH("bench",$B143)),IF($C143&gt;=0.5,IF($C143&lt;0.6,$D143*$E143," ")," ")," ")</f>
        <v xml:space="preserve"> </v>
      </c>
      <c r="S143" s="58">
        <f t="shared" ref="S143:S145" si="121">IF(ISNUMBER(SEARCH("bench",$B143)),IF($C143&gt;=0.6,IF($C143&lt;0.7,$D143*$E143," ")," ")," ")</f>
        <v>4</v>
      </c>
      <c r="T143" s="58" t="str">
        <f t="shared" ref="T143:T145" si="122">IF(ISNUMBER(SEARCH("bench",$B143)),IF($C143&gt;=0.7,IF($C143&lt;0.8,$D143*$E143," ")," ")," ")</f>
        <v xml:space="preserve"> </v>
      </c>
      <c r="U143" s="58" t="str">
        <f t="shared" ref="U143:U145" si="123">IF(ISNUMBER(SEARCH("bench",$B143)),IF($C143&gt;=0.8,IF($C143&lt;0.9,$D143*$E143," ")," ")," ")</f>
        <v xml:space="preserve"> </v>
      </c>
      <c r="V143" s="58" t="str">
        <f t="shared" ref="V143:V145" si="124">IF(ISNUMBER(SEARCH("bench",$B143)),IF($C143&gt;=0.9,$D143*$E143," ")," ")</f>
        <v xml:space="preserve"> </v>
      </c>
      <c r="W143" s="4"/>
      <c r="X143" s="4"/>
      <c r="Y143" s="4"/>
      <c r="Z143" s="4"/>
      <c r="AA143" s="4"/>
      <c r="AB143" s="5"/>
      <c r="AC143" s="47"/>
      <c r="AD143" s="8"/>
      <c r="AE143" s="8"/>
      <c r="AF143" s="8"/>
      <c r="AG143" s="8"/>
      <c r="AH143" s="8"/>
      <c r="AI143" s="8"/>
      <c r="AJ143" s="16"/>
    </row>
    <row r="144" spans="1:36">
      <c r="A144" s="21"/>
      <c r="B144" s="20" t="str">
        <f>+B143</f>
        <v>BenchPress w. Board</v>
      </c>
      <c r="C144" s="10">
        <v>0.75</v>
      </c>
      <c r="D144" s="11">
        <v>3</v>
      </c>
      <c r="E144" s="12">
        <v>1</v>
      </c>
      <c r="F144" s="11">
        <f t="shared" si="117"/>
        <v>75</v>
      </c>
      <c r="G144" s="4"/>
      <c r="H144" s="4"/>
      <c r="I144" s="58">
        <f t="shared" si="118"/>
        <v>3</v>
      </c>
      <c r="J144" s="58">
        <f t="shared" si="119"/>
        <v>225</v>
      </c>
      <c r="K144" s="4"/>
      <c r="L144" s="4"/>
      <c r="M144" s="4"/>
      <c r="N144" s="4"/>
      <c r="O144" s="4"/>
      <c r="P144" s="4"/>
      <c r="Q144" s="4"/>
      <c r="R144" s="58" t="str">
        <f t="shared" si="120"/>
        <v xml:space="preserve"> </v>
      </c>
      <c r="S144" s="58" t="str">
        <f t="shared" si="121"/>
        <v xml:space="preserve"> </v>
      </c>
      <c r="T144" s="58">
        <f t="shared" si="122"/>
        <v>3</v>
      </c>
      <c r="U144" s="58" t="str">
        <f t="shared" si="123"/>
        <v xml:space="preserve"> </v>
      </c>
      <c r="V144" s="58" t="str">
        <f t="shared" si="124"/>
        <v xml:space="preserve"> </v>
      </c>
      <c r="W144" s="4"/>
      <c r="X144" s="4"/>
      <c r="Y144" s="4"/>
      <c r="Z144" s="4"/>
      <c r="AA144" s="4"/>
      <c r="AB144" s="8"/>
      <c r="AC144" s="22"/>
      <c r="AD144" s="8"/>
      <c r="AE144" s="8"/>
      <c r="AF144" s="8"/>
      <c r="AG144" s="8"/>
      <c r="AH144" s="8"/>
      <c r="AI144" s="8"/>
      <c r="AJ144" s="16"/>
    </row>
    <row r="145" spans="1:36">
      <c r="A145" s="21"/>
      <c r="B145" s="20" t="str">
        <f>+B144</f>
        <v>BenchPress w. Board</v>
      </c>
      <c r="C145" s="10">
        <v>0.85</v>
      </c>
      <c r="D145" s="11">
        <v>2</v>
      </c>
      <c r="E145" s="12">
        <v>4</v>
      </c>
      <c r="F145" s="11">
        <f t="shared" si="117"/>
        <v>85</v>
      </c>
      <c r="G145" s="4"/>
      <c r="H145" s="4"/>
      <c r="I145" s="58">
        <f t="shared" si="118"/>
        <v>8</v>
      </c>
      <c r="J145" s="58">
        <f t="shared" si="119"/>
        <v>680</v>
      </c>
      <c r="K145" s="4"/>
      <c r="L145" s="4"/>
      <c r="M145" s="4"/>
      <c r="N145" s="4"/>
      <c r="O145" s="4"/>
      <c r="P145" s="4"/>
      <c r="Q145" s="4"/>
      <c r="R145" s="58" t="str">
        <f t="shared" si="120"/>
        <v xml:space="preserve"> </v>
      </c>
      <c r="S145" s="58" t="str">
        <f t="shared" si="121"/>
        <v xml:space="preserve"> </v>
      </c>
      <c r="T145" s="58" t="str">
        <f t="shared" si="122"/>
        <v xml:space="preserve"> </v>
      </c>
      <c r="U145" s="58">
        <f t="shared" si="123"/>
        <v>8</v>
      </c>
      <c r="V145" s="58" t="str">
        <f t="shared" si="124"/>
        <v xml:space="preserve"> </v>
      </c>
      <c r="W145" s="4"/>
      <c r="X145" s="4"/>
      <c r="Y145" s="4"/>
      <c r="Z145" s="4"/>
      <c r="AA145" s="4"/>
      <c r="AB145" s="8"/>
      <c r="AC145" s="22"/>
      <c r="AD145" s="13"/>
      <c r="AE145" s="13"/>
      <c r="AF145" s="13"/>
      <c r="AG145" s="8"/>
      <c r="AH145" s="8"/>
      <c r="AI145" s="8"/>
      <c r="AJ145" s="16"/>
    </row>
    <row r="146" spans="1:36">
      <c r="A146" s="31"/>
      <c r="B146" s="8"/>
      <c r="C146" s="8"/>
      <c r="D146" s="8"/>
      <c r="E146" s="8"/>
      <c r="F146" s="366"/>
      <c r="G146" s="4"/>
      <c r="H146" s="4"/>
      <c r="I146" s="4"/>
      <c r="J146" s="4"/>
      <c r="K146" s="4"/>
      <c r="L146" s="4"/>
      <c r="M146" s="4"/>
      <c r="N146" s="4"/>
      <c r="O146" s="4"/>
      <c r="P146" s="4"/>
      <c r="Q146" s="4"/>
      <c r="R146" s="4"/>
      <c r="S146" s="4"/>
      <c r="T146" s="4"/>
      <c r="U146" s="4"/>
      <c r="V146" s="4"/>
      <c r="W146" s="4"/>
      <c r="X146" s="4"/>
      <c r="Y146" s="4"/>
      <c r="Z146" s="4"/>
      <c r="AA146" s="4"/>
      <c r="AB146" s="5"/>
      <c r="AC146" s="8"/>
      <c r="AD146" s="8"/>
      <c r="AE146" s="8"/>
      <c r="AF146" s="8"/>
      <c r="AG146" s="8"/>
      <c r="AH146" s="8"/>
      <c r="AI146" s="8"/>
      <c r="AJ146" s="16"/>
    </row>
    <row r="147" spans="1:36">
      <c r="A147" s="23">
        <v>4</v>
      </c>
      <c r="B147" s="6" t="s">
        <v>9</v>
      </c>
      <c r="C147" s="24"/>
      <c r="D147" s="25">
        <v>8</v>
      </c>
      <c r="E147" s="26">
        <v>5</v>
      </c>
      <c r="F147" s="25"/>
      <c r="G147" s="4"/>
      <c r="H147" s="4"/>
      <c r="I147" s="4"/>
      <c r="J147" s="4"/>
      <c r="K147" s="4"/>
      <c r="L147" s="4"/>
      <c r="M147" s="4"/>
      <c r="N147" s="4"/>
      <c r="O147" s="4"/>
      <c r="P147" s="4"/>
      <c r="Q147" s="4"/>
      <c r="R147" s="4"/>
      <c r="S147" s="4"/>
      <c r="T147" s="4"/>
      <c r="U147" s="4"/>
      <c r="V147" s="4"/>
      <c r="W147" s="4"/>
      <c r="X147" s="4"/>
      <c r="Y147" s="4"/>
      <c r="Z147" s="4"/>
      <c r="AA147" s="4"/>
      <c r="AB147" s="8"/>
      <c r="AC147" s="22"/>
      <c r="AD147" s="22"/>
      <c r="AE147" s="22"/>
      <c r="AF147" s="22"/>
      <c r="AG147" s="22"/>
      <c r="AH147" s="8"/>
      <c r="AI147" s="8"/>
      <c r="AJ147" s="16"/>
    </row>
    <row r="148" spans="1:36">
      <c r="A148" s="23">
        <v>5</v>
      </c>
      <c r="B148" s="6" t="s">
        <v>58</v>
      </c>
      <c r="C148" s="24"/>
      <c r="D148" s="25">
        <v>10</v>
      </c>
      <c r="E148" s="26">
        <v>4</v>
      </c>
      <c r="F148" s="25"/>
      <c r="G148" s="4"/>
      <c r="H148" s="4"/>
      <c r="I148" s="4"/>
      <c r="J148" s="4"/>
      <c r="K148" s="4"/>
      <c r="L148" s="4"/>
      <c r="M148" s="4"/>
      <c r="N148" s="4"/>
      <c r="O148" s="4"/>
      <c r="P148" s="4"/>
      <c r="Q148" s="4"/>
      <c r="R148" s="4"/>
      <c r="S148" s="4"/>
      <c r="T148" s="4"/>
      <c r="U148" s="4"/>
      <c r="V148" s="4"/>
      <c r="W148" s="4"/>
      <c r="X148" s="4"/>
      <c r="Y148" s="4"/>
      <c r="Z148" s="4"/>
      <c r="AA148" s="4"/>
      <c r="AB148" s="8"/>
      <c r="AC148" s="22"/>
      <c r="AD148" s="22"/>
      <c r="AE148" s="22"/>
      <c r="AF148" s="22"/>
      <c r="AG148" s="22"/>
      <c r="AH148" s="8"/>
      <c r="AI148" s="8"/>
      <c r="AJ148" s="16"/>
    </row>
    <row r="149" spans="1:36">
      <c r="A149" s="23">
        <v>6</v>
      </c>
      <c r="B149" s="6" t="s">
        <v>27</v>
      </c>
      <c r="C149" s="24"/>
      <c r="D149" s="25">
        <v>6</v>
      </c>
      <c r="E149" s="26">
        <v>5</v>
      </c>
      <c r="F149" s="25"/>
      <c r="G149" s="4"/>
      <c r="H149" s="4"/>
      <c r="I149" s="4"/>
      <c r="J149" s="4"/>
      <c r="K149" s="4"/>
      <c r="L149" s="4"/>
      <c r="M149" s="4"/>
      <c r="N149" s="4"/>
      <c r="O149" s="4"/>
      <c r="P149" s="4"/>
      <c r="Q149" s="4"/>
      <c r="R149" s="4"/>
      <c r="S149" s="4"/>
      <c r="T149" s="4"/>
      <c r="U149" s="4"/>
      <c r="V149" s="4"/>
      <c r="W149" s="4"/>
      <c r="X149" s="4"/>
      <c r="Y149" s="4"/>
      <c r="Z149" s="4"/>
      <c r="AA149" s="4"/>
      <c r="AB149" s="27"/>
      <c r="AC149" s="22"/>
      <c r="AD149" s="22"/>
      <c r="AE149" s="22"/>
      <c r="AF149" s="6"/>
      <c r="AG149" s="6"/>
      <c r="AH149" s="27"/>
      <c r="AI149" s="27"/>
      <c r="AJ149" s="19"/>
    </row>
    <row r="150" spans="1:36" ht="15" thickBot="1">
      <c r="G150" s="62">
        <f t="shared" ref="G150:AA150" si="125">SUM(G85:G149)</f>
        <v>80</v>
      </c>
      <c r="H150" s="62">
        <f t="shared" si="125"/>
        <v>5350</v>
      </c>
      <c r="I150" s="62">
        <f t="shared" si="125"/>
        <v>115</v>
      </c>
      <c r="J150" s="62">
        <f t="shared" si="125"/>
        <v>7970</v>
      </c>
      <c r="K150" s="62">
        <f t="shared" si="125"/>
        <v>55</v>
      </c>
      <c r="L150" s="62">
        <f t="shared" si="125"/>
        <v>3820</v>
      </c>
      <c r="M150" s="62">
        <f t="shared" si="125"/>
        <v>15</v>
      </c>
      <c r="N150" s="62">
        <f t="shared" si="125"/>
        <v>13</v>
      </c>
      <c r="O150" s="62">
        <f t="shared" si="125"/>
        <v>37</v>
      </c>
      <c r="P150" s="62">
        <f t="shared" si="125"/>
        <v>12</v>
      </c>
      <c r="Q150" s="62">
        <f t="shared" si="125"/>
        <v>3</v>
      </c>
      <c r="R150" s="62">
        <f t="shared" si="125"/>
        <v>22</v>
      </c>
      <c r="S150" s="62">
        <f t="shared" si="125"/>
        <v>22</v>
      </c>
      <c r="T150" s="62">
        <f t="shared" si="125"/>
        <v>32</v>
      </c>
      <c r="U150" s="62">
        <f t="shared" si="125"/>
        <v>39</v>
      </c>
      <c r="V150" s="62">
        <f t="shared" si="125"/>
        <v>0</v>
      </c>
      <c r="W150" s="62">
        <f t="shared" si="125"/>
        <v>8</v>
      </c>
      <c r="X150" s="62">
        <f t="shared" si="125"/>
        <v>8</v>
      </c>
      <c r="Y150" s="62">
        <f t="shared" si="125"/>
        <v>24</v>
      </c>
      <c r="Z150" s="62">
        <f t="shared" si="125"/>
        <v>15</v>
      </c>
      <c r="AA150" s="62">
        <f t="shared" si="125"/>
        <v>0</v>
      </c>
    </row>
    <row r="151" spans="1:36" ht="15.5" thickTop="1" thickBot="1">
      <c r="A151" s="409" t="s">
        <v>75</v>
      </c>
      <c r="B151" s="410"/>
      <c r="C151" s="59" t="s">
        <v>0</v>
      </c>
      <c r="D151" s="59" t="s">
        <v>5</v>
      </c>
      <c r="E151" s="59" t="s">
        <v>6</v>
      </c>
      <c r="F151" s="369" t="s">
        <v>7</v>
      </c>
      <c r="G151" s="4"/>
      <c r="H151" s="4"/>
      <c r="I151" s="4"/>
      <c r="J151" s="4"/>
      <c r="K151" s="4"/>
      <c r="L151" s="4"/>
      <c r="M151" s="4"/>
      <c r="N151" s="4"/>
      <c r="O151" s="4"/>
      <c r="P151" s="4"/>
      <c r="Q151" s="4"/>
      <c r="R151" s="4"/>
      <c r="S151" s="4"/>
      <c r="T151" s="4"/>
      <c r="U151" s="4"/>
      <c r="V151" s="4"/>
      <c r="W151" s="4"/>
      <c r="X151" s="4"/>
      <c r="Y151" s="4"/>
      <c r="Z151" s="4"/>
      <c r="AA151" s="4"/>
    </row>
    <row r="152" spans="1:36">
      <c r="G152" s="4"/>
      <c r="H152" s="4"/>
      <c r="I152" s="4"/>
      <c r="J152" s="4"/>
      <c r="K152" s="4"/>
      <c r="L152" s="4"/>
      <c r="M152" s="4"/>
      <c r="N152" s="4"/>
      <c r="O152" s="4"/>
      <c r="P152" s="4"/>
      <c r="Q152" s="4"/>
      <c r="R152" s="4"/>
      <c r="S152" s="4"/>
      <c r="T152" s="4"/>
      <c r="U152" s="4"/>
      <c r="V152" s="4"/>
      <c r="W152" s="4"/>
      <c r="X152" s="4"/>
      <c r="Y152" s="4"/>
      <c r="Z152" s="4"/>
      <c r="AA152" s="4"/>
    </row>
    <row r="153" spans="1:36">
      <c r="G153" s="4"/>
      <c r="H153" s="4"/>
      <c r="I153" s="4"/>
      <c r="J153" s="4"/>
      <c r="K153" s="4"/>
      <c r="L153" s="4"/>
      <c r="M153" s="4"/>
      <c r="N153" s="4"/>
      <c r="O153" s="4"/>
      <c r="P153" s="4"/>
      <c r="Q153" s="4"/>
      <c r="R153" s="4"/>
      <c r="S153" s="4"/>
      <c r="T153" s="4"/>
      <c r="U153" s="4"/>
      <c r="V153" s="4"/>
      <c r="W153" s="4"/>
      <c r="X153" s="4"/>
      <c r="Y153" s="4"/>
      <c r="Z153" s="4"/>
      <c r="AA153" s="4"/>
    </row>
    <row r="154" spans="1:36">
      <c r="A154" s="32">
        <v>1</v>
      </c>
      <c r="B154" s="34" t="s">
        <v>2</v>
      </c>
      <c r="C154" s="35">
        <v>0.5</v>
      </c>
      <c r="D154" s="36">
        <v>5</v>
      </c>
      <c r="E154" s="37">
        <v>1</v>
      </c>
      <c r="F154" s="36">
        <f>MROUND(SQ*C154,AR)</f>
        <v>50</v>
      </c>
      <c r="G154" s="101">
        <f>+D154*E154</f>
        <v>5</v>
      </c>
      <c r="H154" s="101">
        <f>+F154*G154</f>
        <v>250</v>
      </c>
      <c r="I154" s="4"/>
      <c r="J154" s="4"/>
      <c r="K154" s="4"/>
      <c r="L154" s="4"/>
      <c r="M154" s="102">
        <f t="shared" ref="M154:M157" si="126">IF(ISNUMBER(SEARCH("squat",$B154)),IF($C154&gt;=0.5,IF($C154&lt;0.6,$D154*$E154," ")," ")," ")</f>
        <v>5</v>
      </c>
      <c r="N154" s="102" t="str">
        <f t="shared" ref="N154:N157" si="127">IF(ISNUMBER(SEARCH("squat",$B154)),IF($C154&gt;=0.6,IF($C154&lt;0.7,$D154*$E154," ")," ")," ")</f>
        <v xml:space="preserve"> </v>
      </c>
      <c r="O154" s="102" t="str">
        <f t="shared" ref="O154:O157" si="128">IF(ISNUMBER(SEARCH("squat",$B154)),IF($C154&gt;=0.7,IF($C154&lt;0.8,$D154*$E154," ")," ")," ")</f>
        <v xml:space="preserve"> </v>
      </c>
      <c r="P154" s="102" t="str">
        <f t="shared" ref="P154:P157" si="129">IF(ISNUMBER(SEARCH("squat",$B154)),IF($C154&gt;=0.8,IF($C154&lt;0.9,$D154*$E154," ")," ")," ")</f>
        <v xml:space="preserve"> </v>
      </c>
      <c r="Q154" s="102" t="str">
        <f t="shared" ref="Q154:Q157" si="130">IF(ISNUMBER(SEARCH("squat",$B154)),IF($C154&gt;=0.9,$D154*$E154," ")," ")</f>
        <v xml:space="preserve"> </v>
      </c>
      <c r="R154" s="4"/>
      <c r="S154" s="4"/>
      <c r="T154" s="4"/>
      <c r="U154" s="4"/>
      <c r="V154" s="4"/>
      <c r="W154" s="4"/>
      <c r="X154" s="4"/>
      <c r="Y154" s="4"/>
      <c r="Z154" s="4"/>
      <c r="AA154" s="4"/>
      <c r="AB154" s="17"/>
      <c r="AC154" s="13"/>
      <c r="AD154" s="18"/>
      <c r="AE154" s="18"/>
      <c r="AF154" s="18"/>
      <c r="AG154" s="18"/>
      <c r="AH154" s="18"/>
      <c r="AI154" s="18"/>
      <c r="AJ154" s="14"/>
    </row>
    <row r="155" spans="1:36">
      <c r="A155" s="38"/>
      <c r="B155" s="33" t="str">
        <f>+B154</f>
        <v>Squat</v>
      </c>
      <c r="C155" s="35">
        <v>0.6</v>
      </c>
      <c r="D155" s="36">
        <v>4</v>
      </c>
      <c r="E155" s="37">
        <v>1</v>
      </c>
      <c r="F155" s="36">
        <f>MROUND(SQ*C155,AR)</f>
        <v>60</v>
      </c>
      <c r="G155" s="101">
        <f t="shared" ref="G155:G156" si="131">+D155*E155</f>
        <v>4</v>
      </c>
      <c r="H155" s="101">
        <f t="shared" ref="H155:H157" si="132">+F155*G155</f>
        <v>240</v>
      </c>
      <c r="I155" s="4"/>
      <c r="J155" s="4"/>
      <c r="K155" s="4"/>
      <c r="L155" s="4"/>
      <c r="M155" s="102" t="str">
        <f t="shared" si="126"/>
        <v xml:space="preserve"> </v>
      </c>
      <c r="N155" s="102">
        <f t="shared" si="127"/>
        <v>4</v>
      </c>
      <c r="O155" s="102" t="str">
        <f t="shared" si="128"/>
        <v xml:space="preserve"> </v>
      </c>
      <c r="P155" s="102" t="str">
        <f t="shared" si="129"/>
        <v xml:space="preserve"> </v>
      </c>
      <c r="Q155" s="102" t="str">
        <f t="shared" si="130"/>
        <v xml:space="preserve"> </v>
      </c>
      <c r="R155" s="4"/>
      <c r="S155" s="4"/>
      <c r="T155" s="4"/>
      <c r="U155" s="4"/>
      <c r="V155" s="4"/>
      <c r="W155" s="4"/>
      <c r="X155" s="4"/>
      <c r="Y155" s="4"/>
      <c r="Z155" s="4"/>
      <c r="AA155" s="4"/>
      <c r="AB155" s="5"/>
      <c r="AC155" s="7"/>
      <c r="AD155" s="8"/>
      <c r="AE155" s="8"/>
      <c r="AF155" s="8"/>
      <c r="AG155" s="8"/>
      <c r="AH155" s="8"/>
      <c r="AI155" s="8"/>
      <c r="AJ155" s="16"/>
    </row>
    <row r="156" spans="1:36">
      <c r="A156" s="38"/>
      <c r="B156" s="33" t="str">
        <f>+B155</f>
        <v>Squat</v>
      </c>
      <c r="C156" s="35">
        <v>0.7</v>
      </c>
      <c r="D156" s="36">
        <v>3</v>
      </c>
      <c r="E156" s="37">
        <v>2</v>
      </c>
      <c r="F156" s="36">
        <f>MROUND(SQ*C156,AR)</f>
        <v>70</v>
      </c>
      <c r="G156" s="101">
        <f t="shared" si="131"/>
        <v>6</v>
      </c>
      <c r="H156" s="101">
        <f t="shared" si="132"/>
        <v>420</v>
      </c>
      <c r="I156" s="4"/>
      <c r="J156" s="4"/>
      <c r="K156" s="4"/>
      <c r="L156" s="4"/>
      <c r="M156" s="102" t="str">
        <f t="shared" si="126"/>
        <v xml:space="preserve"> </v>
      </c>
      <c r="N156" s="102" t="str">
        <f t="shared" si="127"/>
        <v xml:space="preserve"> </v>
      </c>
      <c r="O156" s="102">
        <f t="shared" si="128"/>
        <v>6</v>
      </c>
      <c r="P156" s="102" t="str">
        <f t="shared" si="129"/>
        <v xml:space="preserve"> </v>
      </c>
      <c r="Q156" s="102" t="str">
        <f t="shared" si="130"/>
        <v xml:space="preserve"> </v>
      </c>
      <c r="R156" s="4"/>
      <c r="S156" s="4"/>
      <c r="T156" s="4"/>
      <c r="U156" s="4"/>
      <c r="V156" s="4"/>
      <c r="W156" s="4"/>
      <c r="X156" s="4"/>
      <c r="Y156" s="4"/>
      <c r="Z156" s="4"/>
      <c r="AA156" s="4"/>
      <c r="AB156" s="5"/>
      <c r="AC156" s="7"/>
      <c r="AD156" s="6"/>
      <c r="AE156" s="8"/>
      <c r="AF156" s="8"/>
      <c r="AG156" s="8"/>
      <c r="AH156" s="8"/>
      <c r="AI156" s="8"/>
      <c r="AJ156" s="16"/>
    </row>
    <row r="157" spans="1:36">
      <c r="A157" s="38"/>
      <c r="B157" s="33" t="str">
        <f>+B155</f>
        <v>Squat</v>
      </c>
      <c r="C157" s="35">
        <v>0.8</v>
      </c>
      <c r="D157" s="36">
        <v>3</v>
      </c>
      <c r="E157" s="37">
        <v>5</v>
      </c>
      <c r="F157" s="36">
        <f>MROUND(SQ*C157,AR)</f>
        <v>80</v>
      </c>
      <c r="G157" s="101">
        <f>+D157*E157</f>
        <v>15</v>
      </c>
      <c r="H157" s="101">
        <f t="shared" si="132"/>
        <v>1200</v>
      </c>
      <c r="I157" s="4"/>
      <c r="J157" s="4"/>
      <c r="K157" s="4"/>
      <c r="L157" s="4"/>
      <c r="M157" s="102" t="str">
        <f t="shared" si="126"/>
        <v xml:space="preserve"> </v>
      </c>
      <c r="N157" s="102" t="str">
        <f t="shared" si="127"/>
        <v xml:space="preserve"> </v>
      </c>
      <c r="O157" s="102" t="str">
        <f t="shared" si="128"/>
        <v xml:space="preserve"> </v>
      </c>
      <c r="P157" s="102">
        <f t="shared" si="129"/>
        <v>15</v>
      </c>
      <c r="Q157" s="102" t="str">
        <f t="shared" si="130"/>
        <v xml:space="preserve"> </v>
      </c>
      <c r="R157" s="4"/>
      <c r="S157" s="4"/>
      <c r="T157" s="4"/>
      <c r="U157" s="4"/>
      <c r="V157" s="4"/>
      <c r="W157" s="4"/>
      <c r="X157" s="4"/>
      <c r="Y157" s="4"/>
      <c r="Z157" s="4"/>
      <c r="AA157" s="4"/>
      <c r="AB157" s="5"/>
      <c r="AC157" s="13"/>
      <c r="AD157" s="13"/>
      <c r="AE157" s="13"/>
      <c r="AF157" s="13"/>
      <c r="AG157" s="6"/>
      <c r="AH157" s="8"/>
      <c r="AI157" s="8"/>
      <c r="AJ157" s="16"/>
    </row>
    <row r="158" spans="1:36">
      <c r="A158" s="31"/>
      <c r="B158" s="8"/>
      <c r="C158" s="8"/>
      <c r="D158" s="8"/>
      <c r="E158" s="8"/>
      <c r="F158" s="366"/>
      <c r="G158" s="4"/>
      <c r="H158" s="4"/>
      <c r="I158" s="4"/>
      <c r="J158" s="4"/>
      <c r="K158" s="4"/>
      <c r="L158" s="4"/>
      <c r="M158" s="4"/>
      <c r="N158" s="4"/>
      <c r="O158" s="4"/>
      <c r="P158" s="4"/>
      <c r="Q158" s="4"/>
      <c r="R158" s="4"/>
      <c r="S158" s="4"/>
      <c r="T158" s="4"/>
      <c r="U158" s="4"/>
      <c r="V158" s="4"/>
      <c r="W158" s="4"/>
      <c r="X158" s="4"/>
      <c r="Y158" s="4"/>
      <c r="Z158" s="4"/>
      <c r="AA158" s="4"/>
      <c r="AB158" s="8"/>
      <c r="AC158" s="8"/>
      <c r="AD158" s="8"/>
      <c r="AE158" s="8"/>
      <c r="AF158" s="8"/>
      <c r="AG158" s="8"/>
      <c r="AH158" s="8"/>
      <c r="AI158" s="8"/>
      <c r="AJ158" s="16"/>
    </row>
    <row r="159" spans="1:36">
      <c r="A159" s="15">
        <v>2</v>
      </c>
      <c r="B159" s="39" t="s">
        <v>8</v>
      </c>
      <c r="C159" s="28">
        <v>0.5</v>
      </c>
      <c r="D159" s="29">
        <v>5</v>
      </c>
      <c r="E159" s="30">
        <v>1</v>
      </c>
      <c r="F159" s="11">
        <f>MROUND(BP*C159,AR)</f>
        <v>50</v>
      </c>
      <c r="G159" s="4"/>
      <c r="H159" s="4"/>
      <c r="I159" s="58">
        <f t="shared" ref="I159:I162" si="133">+D159*E159</f>
        <v>5</v>
      </c>
      <c r="J159" s="58">
        <f t="shared" ref="J159:J162" si="134">+I159*F159</f>
        <v>250</v>
      </c>
      <c r="K159" s="4"/>
      <c r="L159" s="4"/>
      <c r="M159" s="4"/>
      <c r="N159" s="4"/>
      <c r="O159" s="4"/>
      <c r="P159" s="4"/>
      <c r="Q159" s="4"/>
      <c r="R159" s="58">
        <f t="shared" ref="R159:R162" si="135">IF(ISNUMBER(SEARCH("bench",$B159)),IF($C159&gt;=0.5,IF($C159&lt;0.6,$D159*$E159," ")," ")," ")</f>
        <v>5</v>
      </c>
      <c r="S159" s="58" t="str">
        <f t="shared" ref="S159:S162" si="136">IF(ISNUMBER(SEARCH("bench",$B159)),IF($C159&gt;=0.6,IF($C159&lt;0.7,$D159*$E159," ")," ")," ")</f>
        <v xml:space="preserve"> </v>
      </c>
      <c r="T159" s="58" t="str">
        <f t="shared" ref="T159:T162" si="137">IF(ISNUMBER(SEARCH("bench",$B159)),IF($C159&gt;=0.7,IF($C159&lt;0.8,$D159*$E159," ")," ")," ")</f>
        <v xml:space="preserve"> </v>
      </c>
      <c r="U159" s="58" t="str">
        <f t="shared" ref="U159:U162" si="138">IF(ISNUMBER(SEARCH("bench",$B159)),IF($C159&gt;=0.8,IF($C159&lt;0.9,$D159*$E159," ")," ")," ")</f>
        <v xml:space="preserve"> </v>
      </c>
      <c r="V159" s="58" t="str">
        <f t="shared" ref="V159:V162" si="139">IF(ISNUMBER(SEARCH("bench",$B159)),IF($C159&gt;=0.9,$D159*$E159," ")," ")</f>
        <v xml:space="preserve"> </v>
      </c>
      <c r="W159" s="4"/>
      <c r="X159" s="4"/>
      <c r="Y159" s="4"/>
      <c r="Z159" s="4"/>
      <c r="AA159" s="4"/>
      <c r="AB159" s="5"/>
      <c r="AC159" s="47"/>
      <c r="AD159" s="8"/>
      <c r="AE159" s="8"/>
      <c r="AF159" s="8"/>
      <c r="AG159" s="8"/>
      <c r="AH159" s="8"/>
      <c r="AI159" s="8"/>
      <c r="AJ159" s="16"/>
    </row>
    <row r="160" spans="1:36">
      <c r="A160" s="15"/>
      <c r="B160" s="20" t="str">
        <f>+B159</f>
        <v>BenchPress</v>
      </c>
      <c r="C160" s="10">
        <v>0.6</v>
      </c>
      <c r="D160" s="11">
        <v>4</v>
      </c>
      <c r="E160" s="12">
        <v>1</v>
      </c>
      <c r="F160" s="11">
        <f>MROUND(BP*C160,AR)</f>
        <v>60</v>
      </c>
      <c r="G160" s="4"/>
      <c r="H160" s="4"/>
      <c r="I160" s="58">
        <f t="shared" si="133"/>
        <v>4</v>
      </c>
      <c r="J160" s="58">
        <f t="shared" si="134"/>
        <v>240</v>
      </c>
      <c r="K160" s="4"/>
      <c r="L160" s="4"/>
      <c r="M160" s="4"/>
      <c r="N160" s="4"/>
      <c r="O160" s="4"/>
      <c r="P160" s="4"/>
      <c r="Q160" s="4"/>
      <c r="R160" s="58" t="str">
        <f t="shared" si="135"/>
        <v xml:space="preserve"> </v>
      </c>
      <c r="S160" s="58">
        <f t="shared" si="136"/>
        <v>4</v>
      </c>
      <c r="T160" s="58" t="str">
        <f t="shared" si="137"/>
        <v xml:space="preserve"> </v>
      </c>
      <c r="U160" s="58" t="str">
        <f t="shared" si="138"/>
        <v xml:space="preserve"> </v>
      </c>
      <c r="V160" s="58" t="str">
        <f t="shared" si="139"/>
        <v xml:space="preserve"> </v>
      </c>
      <c r="W160" s="4"/>
      <c r="X160" s="4"/>
      <c r="Y160" s="4"/>
      <c r="Z160" s="4"/>
      <c r="AA160" s="4"/>
      <c r="AB160" s="5"/>
      <c r="AC160" s="47"/>
      <c r="AD160" s="8"/>
      <c r="AE160" s="8"/>
      <c r="AF160" s="8"/>
      <c r="AG160" s="8"/>
      <c r="AH160" s="8"/>
      <c r="AI160" s="8"/>
      <c r="AJ160" s="16"/>
    </row>
    <row r="161" spans="1:36">
      <c r="A161" s="15"/>
      <c r="B161" s="20" t="str">
        <f>+B160</f>
        <v>BenchPress</v>
      </c>
      <c r="C161" s="10">
        <v>0.7</v>
      </c>
      <c r="D161" s="11">
        <v>3</v>
      </c>
      <c r="E161" s="12">
        <v>2</v>
      </c>
      <c r="F161" s="11">
        <f>MROUND(BP*C161,AR)</f>
        <v>70</v>
      </c>
      <c r="G161" s="4"/>
      <c r="H161" s="4"/>
      <c r="I161" s="58">
        <f t="shared" si="133"/>
        <v>6</v>
      </c>
      <c r="J161" s="58">
        <f t="shared" si="134"/>
        <v>420</v>
      </c>
      <c r="K161" s="4"/>
      <c r="L161" s="4"/>
      <c r="M161" s="4"/>
      <c r="N161" s="4"/>
      <c r="O161" s="4"/>
      <c r="P161" s="4"/>
      <c r="Q161" s="4"/>
      <c r="R161" s="58" t="str">
        <f t="shared" si="135"/>
        <v xml:space="preserve"> </v>
      </c>
      <c r="S161" s="58" t="str">
        <f t="shared" si="136"/>
        <v xml:space="preserve"> </v>
      </c>
      <c r="T161" s="58">
        <f t="shared" si="137"/>
        <v>6</v>
      </c>
      <c r="U161" s="58" t="str">
        <f t="shared" si="138"/>
        <v xml:space="preserve"> </v>
      </c>
      <c r="V161" s="58" t="str">
        <f t="shared" si="139"/>
        <v xml:space="preserve"> </v>
      </c>
      <c r="W161" s="4"/>
      <c r="X161" s="4"/>
      <c r="Y161" s="4"/>
      <c r="Z161" s="4"/>
      <c r="AA161" s="4"/>
      <c r="AB161" s="5"/>
      <c r="AC161" s="47"/>
      <c r="AD161" s="131"/>
      <c r="AE161" s="8"/>
      <c r="AF161" s="8"/>
      <c r="AG161" s="8"/>
      <c r="AH161" s="8"/>
      <c r="AI161" s="8"/>
      <c r="AJ161" s="16"/>
    </row>
    <row r="162" spans="1:36">
      <c r="A162" s="15"/>
      <c r="B162" s="20" t="str">
        <f>+B160</f>
        <v>BenchPress</v>
      </c>
      <c r="C162" s="10">
        <v>0.8</v>
      </c>
      <c r="D162" s="11">
        <v>3</v>
      </c>
      <c r="E162" s="12">
        <v>5</v>
      </c>
      <c r="F162" s="11">
        <f>MROUND(BP*C162,AR)</f>
        <v>80</v>
      </c>
      <c r="G162" s="4"/>
      <c r="H162" s="4"/>
      <c r="I162" s="58">
        <f t="shared" si="133"/>
        <v>15</v>
      </c>
      <c r="J162" s="58">
        <f t="shared" si="134"/>
        <v>1200</v>
      </c>
      <c r="K162" s="4"/>
      <c r="L162" s="4"/>
      <c r="M162" s="4"/>
      <c r="N162" s="4"/>
      <c r="O162" s="4"/>
      <c r="P162" s="4"/>
      <c r="Q162" s="4"/>
      <c r="R162" s="58" t="str">
        <f t="shared" si="135"/>
        <v xml:space="preserve"> </v>
      </c>
      <c r="S162" s="58" t="str">
        <f t="shared" si="136"/>
        <v xml:space="preserve"> </v>
      </c>
      <c r="T162" s="58" t="str">
        <f t="shared" si="137"/>
        <v xml:space="preserve"> </v>
      </c>
      <c r="U162" s="58">
        <f t="shared" si="138"/>
        <v>15</v>
      </c>
      <c r="V162" s="58" t="str">
        <f t="shared" si="139"/>
        <v xml:space="preserve"> </v>
      </c>
      <c r="W162" s="4"/>
      <c r="X162" s="4"/>
      <c r="Y162" s="4"/>
      <c r="Z162" s="4"/>
      <c r="AA162" s="4"/>
      <c r="AB162" s="5"/>
      <c r="AC162" s="13"/>
      <c r="AD162" s="13"/>
      <c r="AE162" s="13"/>
      <c r="AF162" s="13"/>
      <c r="AG162" s="131"/>
      <c r="AH162" s="8"/>
      <c r="AI162" s="8"/>
      <c r="AJ162" s="16"/>
    </row>
    <row r="163" spans="1:36">
      <c r="A163" s="31"/>
      <c r="B163" s="8"/>
      <c r="C163" s="8"/>
      <c r="D163" s="8"/>
      <c r="E163" s="8"/>
      <c r="F163" s="366"/>
      <c r="G163" s="4"/>
      <c r="H163" s="4"/>
      <c r="I163" s="4"/>
      <c r="J163" s="4"/>
      <c r="K163" s="4"/>
      <c r="L163" s="4"/>
      <c r="M163" s="4"/>
      <c r="N163" s="4"/>
      <c r="O163" s="4"/>
      <c r="P163" s="4"/>
      <c r="Q163" s="4"/>
      <c r="R163" s="4"/>
      <c r="S163" s="4"/>
      <c r="T163" s="4"/>
      <c r="U163" s="4"/>
      <c r="V163" s="4"/>
      <c r="W163" s="4"/>
      <c r="X163" s="4"/>
      <c r="Y163" s="4"/>
      <c r="Z163" s="4"/>
      <c r="AA163" s="4"/>
      <c r="AB163" s="8"/>
      <c r="AC163" s="8"/>
      <c r="AD163" s="8"/>
      <c r="AE163" s="8"/>
      <c r="AF163" s="8"/>
      <c r="AG163" s="8"/>
      <c r="AH163" s="8"/>
      <c r="AI163" s="8"/>
      <c r="AJ163" s="16"/>
    </row>
    <row r="164" spans="1:36">
      <c r="A164" s="32">
        <v>3</v>
      </c>
      <c r="B164" s="34" t="s">
        <v>89</v>
      </c>
      <c r="C164" s="35">
        <v>0.5</v>
      </c>
      <c r="D164" s="36">
        <v>6</v>
      </c>
      <c r="E164" s="37">
        <v>1</v>
      </c>
      <c r="F164" s="36">
        <f>MROUND(SQ*C164,AR)</f>
        <v>50</v>
      </c>
      <c r="G164" s="101">
        <f>+D164*E164</f>
        <v>6</v>
      </c>
      <c r="H164" s="101">
        <f>+F164*G164</f>
        <v>300</v>
      </c>
      <c r="I164" s="4"/>
      <c r="J164" s="4"/>
      <c r="K164" s="4"/>
      <c r="L164" s="4"/>
      <c r="M164" s="102">
        <f>IF(ISNUMBER(SEARCH("squat",$B164)),IF($C164&gt;=0.5,IF($C164&lt;0.6,$D164*$E164," ")," ")," ")</f>
        <v>6</v>
      </c>
      <c r="N164" s="102" t="str">
        <f>IF(ISNUMBER(SEARCH("squat",$B164)),IF($C164&gt;=0.6,IF($C164&lt;0.7,$D164*$E164," ")," ")," ")</f>
        <v xml:space="preserve"> </v>
      </c>
      <c r="O164" s="102" t="str">
        <f>IF(ISNUMBER(SEARCH("squat",$B164)),IF($C164&gt;=0.7,IF($C164&lt;0.8,$D164*$E164," ")," ")," ")</f>
        <v xml:space="preserve"> </v>
      </c>
      <c r="P164" s="102" t="str">
        <f>IF(ISNUMBER(SEARCH("squat",$B164)),IF($C164&gt;=0.8,IF($C164&lt;0.9,$D164*$E164," ")," ")," ")</f>
        <v xml:space="preserve"> </v>
      </c>
      <c r="Q164" s="102" t="str">
        <f>IF(ISNUMBER(SEARCH("squat",$B164)),IF($C164&gt;=0.9,$D164*$E164," ")," ")</f>
        <v xml:space="preserve"> </v>
      </c>
      <c r="R164" s="4"/>
      <c r="S164" s="4"/>
      <c r="T164" s="4"/>
      <c r="U164" s="4"/>
      <c r="V164" s="4"/>
      <c r="W164" s="4"/>
      <c r="X164" s="4"/>
      <c r="Y164" s="4"/>
      <c r="Z164" s="4"/>
      <c r="AA164" s="4"/>
      <c r="AB164" s="5"/>
      <c r="AC164" s="13"/>
      <c r="AD164" s="8"/>
      <c r="AE164" s="8"/>
      <c r="AF164" s="8"/>
      <c r="AG164" s="8"/>
      <c r="AH164" s="8"/>
      <c r="AI164" s="8"/>
      <c r="AJ164" s="16"/>
    </row>
    <row r="165" spans="1:36">
      <c r="A165" s="38"/>
      <c r="B165" s="33" t="str">
        <f>+B164</f>
        <v>Squat w. Chains</v>
      </c>
      <c r="C165" s="35">
        <v>0.6</v>
      </c>
      <c r="D165" s="36">
        <v>6</v>
      </c>
      <c r="E165" s="37">
        <v>1</v>
      </c>
      <c r="F165" s="36">
        <f>MROUND(SQ*C165,AR)</f>
        <v>60</v>
      </c>
      <c r="G165" s="101">
        <f t="shared" ref="G165:G166" si="140">+D165*E165</f>
        <v>6</v>
      </c>
      <c r="H165" s="101">
        <f t="shared" ref="H165:H166" si="141">+F165*G165</f>
        <v>360</v>
      </c>
      <c r="I165" s="4"/>
      <c r="J165" s="4"/>
      <c r="K165" s="4"/>
      <c r="L165" s="4"/>
      <c r="M165" s="102" t="str">
        <f>IF(ISNUMBER(SEARCH("squat",$B165)),IF($C165&gt;=0.5,IF($C165&lt;0.6,$D165*$E165," ")," ")," ")</f>
        <v xml:space="preserve"> </v>
      </c>
      <c r="N165" s="102">
        <f>IF(ISNUMBER(SEARCH("squat",$B165)),IF($C165&gt;=0.6,IF($C165&lt;0.7,$D165*$E165," ")," ")," ")</f>
        <v>6</v>
      </c>
      <c r="O165" s="102" t="str">
        <f>IF(ISNUMBER(SEARCH("squat",$B165)),IF($C165&gt;=0.7,IF($C165&lt;0.8,$D165*$E165," ")," ")," ")</f>
        <v xml:space="preserve"> </v>
      </c>
      <c r="P165" s="102" t="str">
        <f>IF(ISNUMBER(SEARCH("squat",$B165)),IF($C165&gt;=0.8,IF($C165&lt;0.9,$D165*$E165," ")," ")," ")</f>
        <v xml:space="preserve"> </v>
      </c>
      <c r="Q165" s="102" t="str">
        <f>IF(ISNUMBER(SEARCH("squat",$B165)),IF($C165&gt;=0.9,$D165*$E165," ")," ")</f>
        <v xml:space="preserve"> </v>
      </c>
      <c r="R165" s="4"/>
      <c r="S165" s="4"/>
      <c r="T165" s="4"/>
      <c r="U165" s="4"/>
      <c r="V165" s="4"/>
      <c r="W165" s="4"/>
      <c r="X165" s="4"/>
      <c r="Y165" s="4"/>
      <c r="Z165" s="4"/>
      <c r="AA165" s="4"/>
      <c r="AB165" s="5"/>
      <c r="AC165" s="7"/>
      <c r="AD165" s="8"/>
      <c r="AE165" s="8"/>
      <c r="AF165" s="8"/>
      <c r="AG165" s="8"/>
      <c r="AH165" s="8"/>
      <c r="AI165" s="8"/>
      <c r="AJ165" s="16"/>
    </row>
    <row r="166" spans="1:36">
      <c r="A166" s="38"/>
      <c r="B166" s="33" t="str">
        <f>+B165</f>
        <v>Squat w. Chains</v>
      </c>
      <c r="C166" s="35">
        <v>0.65</v>
      </c>
      <c r="D166" s="36">
        <v>6</v>
      </c>
      <c r="E166" s="37">
        <v>4</v>
      </c>
      <c r="F166" s="36">
        <f>MROUND(SQ*C166,AR)</f>
        <v>65</v>
      </c>
      <c r="G166" s="101">
        <f t="shared" si="140"/>
        <v>24</v>
      </c>
      <c r="H166" s="101">
        <f t="shared" si="141"/>
        <v>1560</v>
      </c>
      <c r="I166" s="4"/>
      <c r="J166" s="4"/>
      <c r="K166" s="4"/>
      <c r="L166" s="4"/>
      <c r="M166" s="102" t="str">
        <f>IF(ISNUMBER(SEARCH("squat",$B166)),IF($C166&gt;=0.5,IF($C166&lt;0.6,$D166*$E166," ")," ")," ")</f>
        <v xml:space="preserve"> </v>
      </c>
      <c r="N166" s="102">
        <f>IF(ISNUMBER(SEARCH("squat",$B166)),IF($C166&gt;=0.6,IF($C166&lt;0.7,$D166*$E166," ")," ")," ")</f>
        <v>24</v>
      </c>
      <c r="O166" s="102" t="str">
        <f>IF(ISNUMBER(SEARCH("squat",$B166)),IF($C166&gt;=0.7,IF($C166&lt;0.8,$D166*$E166," ")," ")," ")</f>
        <v xml:space="preserve"> </v>
      </c>
      <c r="P166" s="102" t="str">
        <f>IF(ISNUMBER(SEARCH("squat",$B166)),IF($C166&gt;=0.8,IF($C166&lt;0.9,$D166*$E166," ")," ")," ")</f>
        <v xml:space="preserve"> </v>
      </c>
      <c r="Q166" s="102" t="str">
        <f>IF(ISNUMBER(SEARCH("squat",$B166)),IF($C166&gt;=0.9,$D166*$E166," ")," ")</f>
        <v xml:space="preserve"> </v>
      </c>
      <c r="R166" s="4"/>
      <c r="S166" s="4"/>
      <c r="T166" s="4"/>
      <c r="U166" s="4"/>
      <c r="V166" s="4"/>
      <c r="W166" s="4"/>
      <c r="X166" s="4"/>
      <c r="Y166" s="4"/>
      <c r="Z166" s="4"/>
      <c r="AA166" s="4"/>
      <c r="AB166" s="5"/>
      <c r="AC166" s="13"/>
      <c r="AD166" s="13"/>
      <c r="AE166" s="13"/>
      <c r="AF166" s="13"/>
      <c r="AG166" s="8"/>
      <c r="AH166" s="8"/>
      <c r="AI166" s="8"/>
      <c r="AJ166" s="16"/>
    </row>
    <row r="167" spans="1:36">
      <c r="A167" s="31"/>
      <c r="B167" s="8"/>
      <c r="C167" s="8"/>
      <c r="D167" s="8"/>
      <c r="E167" s="8"/>
      <c r="F167" s="366"/>
      <c r="G167" s="4"/>
      <c r="H167" s="4"/>
      <c r="I167" s="4"/>
      <c r="J167" s="4"/>
      <c r="K167" s="4"/>
      <c r="L167" s="4"/>
      <c r="M167" s="4"/>
      <c r="N167" s="4"/>
      <c r="O167" s="4"/>
      <c r="P167" s="4"/>
      <c r="Q167" s="4"/>
      <c r="R167" s="4"/>
      <c r="S167" s="4"/>
      <c r="T167" s="4"/>
      <c r="U167" s="4"/>
      <c r="V167" s="4"/>
      <c r="W167" s="4"/>
      <c r="X167" s="4"/>
      <c r="Y167" s="4"/>
      <c r="Z167" s="4"/>
      <c r="AA167" s="4"/>
      <c r="AB167" s="8"/>
      <c r="AC167" s="8"/>
      <c r="AD167" s="8"/>
      <c r="AE167" s="8"/>
      <c r="AF167" s="8"/>
      <c r="AG167" s="8"/>
      <c r="AH167" s="8"/>
      <c r="AI167" s="8"/>
      <c r="AJ167" s="16"/>
    </row>
    <row r="168" spans="1:36">
      <c r="A168" s="15">
        <v>4</v>
      </c>
      <c r="B168" s="39" t="s">
        <v>92</v>
      </c>
      <c r="C168" s="28">
        <v>0.5</v>
      </c>
      <c r="D168" s="29">
        <v>5</v>
      </c>
      <c r="E168" s="30">
        <v>1</v>
      </c>
      <c r="F168" s="11">
        <f>MROUND(BP*C168,AR)</f>
        <v>50</v>
      </c>
      <c r="G168" s="4"/>
      <c r="H168" s="4"/>
      <c r="I168" s="58">
        <f t="shared" ref="I168:I170" si="142">+D168*E168</f>
        <v>5</v>
      </c>
      <c r="J168" s="58">
        <f t="shared" ref="J168:J170" si="143">+I168*F168</f>
        <v>250</v>
      </c>
      <c r="K168" s="4"/>
      <c r="L168" s="4"/>
      <c r="M168" s="4"/>
      <c r="N168" s="4"/>
      <c r="O168" s="4"/>
      <c r="P168" s="4"/>
      <c r="Q168" s="4"/>
      <c r="R168" s="58">
        <f t="shared" ref="R168:R170" si="144">IF(ISNUMBER(SEARCH("bench",$B168)),IF($C168&gt;=0.5,IF($C168&lt;0.6,$D168*$E168," ")," ")," ")</f>
        <v>5</v>
      </c>
      <c r="S168" s="58" t="str">
        <f t="shared" ref="S168:S170" si="145">IF(ISNUMBER(SEARCH("bench",$B168)),IF($C168&gt;=0.6,IF($C168&lt;0.7,$D168*$E168," ")," ")," ")</f>
        <v xml:space="preserve"> </v>
      </c>
      <c r="T168" s="58" t="str">
        <f t="shared" ref="T168:T170" si="146">IF(ISNUMBER(SEARCH("bench",$B168)),IF($C168&gt;=0.7,IF($C168&lt;0.8,$D168*$E168," ")," ")," ")</f>
        <v xml:space="preserve"> </v>
      </c>
      <c r="U168" s="58" t="str">
        <f t="shared" ref="U168:U170" si="147">IF(ISNUMBER(SEARCH("bench",$B168)),IF($C168&gt;=0.8,IF($C168&lt;0.9,$D168*$E168," ")," ")," ")</f>
        <v xml:space="preserve"> </v>
      </c>
      <c r="V168" s="58" t="str">
        <f t="shared" ref="V168:V170" si="148">IF(ISNUMBER(SEARCH("bench",$B168)),IF($C168&gt;=0.9,$D168*$E168," ")," ")</f>
        <v xml:space="preserve"> </v>
      </c>
      <c r="W168" s="4"/>
      <c r="X168" s="4"/>
      <c r="Y168" s="4"/>
      <c r="Z168" s="4"/>
      <c r="AA168" s="4"/>
      <c r="AB168" s="5"/>
      <c r="AC168" s="47"/>
      <c r="AD168" s="8"/>
      <c r="AE168" s="8"/>
      <c r="AF168" s="8"/>
      <c r="AG168" s="8"/>
      <c r="AH168" s="8"/>
      <c r="AI168" s="8"/>
      <c r="AJ168" s="16"/>
    </row>
    <row r="169" spans="1:36">
      <c r="A169" s="15"/>
      <c r="B169" s="20" t="str">
        <f>+B168</f>
        <v>BenchPress w. Chains</v>
      </c>
      <c r="C169" s="10">
        <v>0.6</v>
      </c>
      <c r="D169" s="11">
        <v>5</v>
      </c>
      <c r="E169" s="12">
        <v>1</v>
      </c>
      <c r="F169" s="11">
        <f>MROUND(BP*C169,AR)</f>
        <v>60</v>
      </c>
      <c r="G169" s="4"/>
      <c r="H169" s="4"/>
      <c r="I169" s="58">
        <f t="shared" si="142"/>
        <v>5</v>
      </c>
      <c r="J169" s="58">
        <f t="shared" si="143"/>
        <v>300</v>
      </c>
      <c r="K169" s="4"/>
      <c r="L169" s="4"/>
      <c r="M169" s="4"/>
      <c r="N169" s="4"/>
      <c r="O169" s="4"/>
      <c r="P169" s="4"/>
      <c r="Q169" s="4"/>
      <c r="R169" s="58" t="str">
        <f t="shared" si="144"/>
        <v xml:space="preserve"> </v>
      </c>
      <c r="S169" s="58">
        <f t="shared" si="145"/>
        <v>5</v>
      </c>
      <c r="T169" s="58" t="str">
        <f t="shared" si="146"/>
        <v xml:space="preserve"> </v>
      </c>
      <c r="U169" s="58" t="str">
        <f t="shared" si="147"/>
        <v xml:space="preserve"> </v>
      </c>
      <c r="V169" s="58" t="str">
        <f t="shared" si="148"/>
        <v xml:space="preserve"> </v>
      </c>
      <c r="W169" s="4"/>
      <c r="X169" s="4"/>
      <c r="Y169" s="4"/>
      <c r="Z169" s="4"/>
      <c r="AA169" s="4"/>
      <c r="AB169" s="5"/>
      <c r="AC169" s="47"/>
      <c r="AD169" s="8"/>
      <c r="AE169" s="8"/>
      <c r="AF169" s="8"/>
      <c r="AG169" s="8"/>
      <c r="AH169" s="8"/>
      <c r="AI169" s="8"/>
      <c r="AJ169" s="16"/>
    </row>
    <row r="170" spans="1:36">
      <c r="A170" s="15"/>
      <c r="B170" s="20" t="str">
        <f>+B169</f>
        <v>BenchPress w. Chains</v>
      </c>
      <c r="C170" s="10">
        <v>0.7</v>
      </c>
      <c r="D170" s="11">
        <v>4</v>
      </c>
      <c r="E170" s="12">
        <v>4</v>
      </c>
      <c r="F170" s="11">
        <f>MROUND(BP*C170,AR)</f>
        <v>70</v>
      </c>
      <c r="G170" s="4"/>
      <c r="H170" s="4"/>
      <c r="I170" s="58">
        <f t="shared" si="142"/>
        <v>16</v>
      </c>
      <c r="J170" s="58">
        <f t="shared" si="143"/>
        <v>1120</v>
      </c>
      <c r="K170" s="4"/>
      <c r="L170" s="4"/>
      <c r="M170" s="4"/>
      <c r="N170" s="4"/>
      <c r="O170" s="4"/>
      <c r="P170" s="4"/>
      <c r="Q170" s="4"/>
      <c r="R170" s="58" t="str">
        <f t="shared" si="144"/>
        <v xml:space="preserve"> </v>
      </c>
      <c r="S170" s="58" t="str">
        <f t="shared" si="145"/>
        <v xml:space="preserve"> </v>
      </c>
      <c r="T170" s="58">
        <f t="shared" si="146"/>
        <v>16</v>
      </c>
      <c r="U170" s="58" t="str">
        <f t="shared" si="147"/>
        <v xml:space="preserve"> </v>
      </c>
      <c r="V170" s="58" t="str">
        <f t="shared" si="148"/>
        <v xml:space="preserve"> </v>
      </c>
      <c r="W170" s="4"/>
      <c r="X170" s="4"/>
      <c r="Y170" s="4"/>
      <c r="Z170" s="4"/>
      <c r="AA170" s="4"/>
      <c r="AB170" s="5"/>
      <c r="AC170" s="131"/>
      <c r="AD170" s="131"/>
      <c r="AE170" s="131"/>
      <c r="AF170" s="131"/>
      <c r="AG170" s="8"/>
      <c r="AH170" s="8"/>
      <c r="AI170" s="8"/>
      <c r="AJ170" s="16"/>
    </row>
    <row r="171" spans="1:36">
      <c r="AJ171" s="16"/>
    </row>
    <row r="172" spans="1:36">
      <c r="A172" s="23">
        <v>5</v>
      </c>
      <c r="B172" s="22" t="s">
        <v>3</v>
      </c>
      <c r="C172" s="24"/>
      <c r="D172" s="25">
        <v>10</v>
      </c>
      <c r="E172" s="26">
        <v>5</v>
      </c>
      <c r="F172" s="25"/>
      <c r="G172" s="4"/>
      <c r="H172" s="4"/>
      <c r="I172" s="4"/>
      <c r="J172" s="4"/>
      <c r="K172" s="4"/>
      <c r="L172" s="4"/>
      <c r="M172" s="4"/>
      <c r="N172" s="4"/>
      <c r="O172" s="4"/>
      <c r="P172" s="4"/>
      <c r="Q172" s="4"/>
      <c r="R172" s="4"/>
      <c r="S172" s="4"/>
      <c r="T172" s="4"/>
      <c r="U172" s="4"/>
      <c r="V172" s="4"/>
      <c r="W172" s="4"/>
      <c r="X172" s="4"/>
      <c r="Y172" s="4"/>
      <c r="Z172" s="4"/>
      <c r="AA172" s="4"/>
      <c r="AB172" s="8"/>
      <c r="AC172" s="22"/>
      <c r="AD172" s="22"/>
      <c r="AE172" s="22"/>
      <c r="AF172" s="22"/>
      <c r="AG172" s="131"/>
      <c r="AH172" s="8"/>
      <c r="AI172" s="8"/>
      <c r="AJ172" s="16"/>
    </row>
    <row r="173" spans="1:36">
      <c r="A173" s="23">
        <v>6</v>
      </c>
      <c r="B173" s="22" t="s">
        <v>48</v>
      </c>
      <c r="C173" s="24"/>
      <c r="D173" s="25">
        <v>5</v>
      </c>
      <c r="E173" s="26">
        <v>5</v>
      </c>
      <c r="F173" s="25"/>
      <c r="G173" s="4"/>
      <c r="H173" s="4"/>
      <c r="I173" s="4"/>
      <c r="J173" s="4"/>
      <c r="K173" s="4"/>
      <c r="L173" s="4"/>
      <c r="M173" s="4"/>
      <c r="N173" s="4"/>
      <c r="O173" s="4"/>
      <c r="P173" s="4"/>
      <c r="Q173" s="4"/>
      <c r="R173" s="4"/>
      <c r="S173" s="4"/>
      <c r="T173" s="4"/>
      <c r="U173" s="4"/>
      <c r="V173" s="4"/>
      <c r="W173" s="4"/>
      <c r="X173" s="4"/>
      <c r="Y173" s="4"/>
      <c r="Z173" s="4"/>
      <c r="AA173" s="4"/>
      <c r="AB173" s="27"/>
      <c r="AC173" s="22"/>
      <c r="AD173" s="22"/>
      <c r="AE173" s="22"/>
      <c r="AF173" s="22"/>
      <c r="AG173" s="131"/>
      <c r="AH173" s="27"/>
      <c r="AI173" s="27"/>
      <c r="AJ173" s="19"/>
    </row>
    <row r="174" spans="1:36">
      <c r="W174" s="4"/>
      <c r="X174" s="4"/>
      <c r="Y174" s="4"/>
      <c r="Z174" s="4"/>
      <c r="AA174" s="4"/>
    </row>
    <row r="175" spans="1:36" ht="15" thickBot="1">
      <c r="G175" s="4"/>
      <c r="H175" s="4"/>
      <c r="I175" s="4"/>
      <c r="J175" s="4"/>
      <c r="K175" s="4"/>
      <c r="L175" s="4"/>
      <c r="M175" s="4"/>
      <c r="N175" s="4"/>
      <c r="O175" s="4"/>
      <c r="P175" s="4"/>
      <c r="Q175" s="4"/>
      <c r="R175" s="4"/>
      <c r="S175" s="4"/>
      <c r="T175" s="4"/>
      <c r="U175" s="4"/>
      <c r="V175" s="4"/>
      <c r="W175" s="4"/>
      <c r="X175" s="4"/>
      <c r="Y175" s="4"/>
      <c r="Z175" s="4"/>
      <c r="AA175" s="4"/>
    </row>
    <row r="176" spans="1:36" ht="15" thickBot="1">
      <c r="A176" s="409" t="s">
        <v>17</v>
      </c>
      <c r="B176" s="410"/>
      <c r="C176" s="59" t="s">
        <v>0</v>
      </c>
      <c r="D176" s="59" t="s">
        <v>5</v>
      </c>
      <c r="E176" s="59" t="s">
        <v>6</v>
      </c>
      <c r="F176" s="369" t="s">
        <v>7</v>
      </c>
      <c r="G176" s="4"/>
      <c r="H176" s="4"/>
      <c r="I176" s="4"/>
      <c r="J176" s="4"/>
      <c r="K176" s="4"/>
      <c r="L176" s="4"/>
      <c r="M176" s="4"/>
      <c r="N176" s="4"/>
      <c r="O176" s="4"/>
      <c r="P176" s="4"/>
      <c r="Q176" s="4"/>
      <c r="R176" s="4"/>
      <c r="S176" s="4"/>
      <c r="T176" s="4"/>
      <c r="U176" s="4"/>
      <c r="V176" s="4"/>
      <c r="W176" s="4"/>
      <c r="X176" s="4"/>
      <c r="Y176" s="4"/>
      <c r="Z176" s="4"/>
      <c r="AA176" s="4"/>
    </row>
    <row r="177" spans="1:36">
      <c r="G177" s="4"/>
      <c r="H177" s="4"/>
      <c r="I177" s="4"/>
      <c r="J177" s="4"/>
      <c r="K177" s="4"/>
      <c r="L177" s="4"/>
      <c r="M177" s="4"/>
      <c r="N177" s="4"/>
      <c r="O177" s="4"/>
      <c r="P177" s="4"/>
      <c r="Q177" s="4"/>
      <c r="R177" s="4"/>
      <c r="S177" s="4"/>
      <c r="T177" s="4"/>
      <c r="U177" s="4"/>
      <c r="V177" s="4"/>
      <c r="W177" s="4"/>
      <c r="X177" s="4"/>
      <c r="Y177" s="4"/>
      <c r="Z177" s="4"/>
      <c r="AA177" s="4"/>
    </row>
    <row r="178" spans="1:36">
      <c r="A178" s="130">
        <v>1</v>
      </c>
      <c r="B178" s="129" t="s">
        <v>67</v>
      </c>
      <c r="C178" s="74">
        <v>0.5</v>
      </c>
      <c r="D178" s="75">
        <v>4</v>
      </c>
      <c r="E178" s="75">
        <v>1</v>
      </c>
      <c r="F178" s="370">
        <f>MROUND(DL*C178,AR)</f>
        <v>50</v>
      </c>
      <c r="G178" s="151"/>
      <c r="H178" s="154"/>
      <c r="I178" s="52"/>
      <c r="J178" s="52"/>
      <c r="K178" s="199">
        <f>+D178*E178</f>
        <v>4</v>
      </c>
      <c r="L178" s="199">
        <f>+K178*F178</f>
        <v>200</v>
      </c>
      <c r="M178" s="76"/>
      <c r="N178" s="76"/>
      <c r="O178" s="76"/>
      <c r="P178" s="76"/>
      <c r="Q178" s="76"/>
      <c r="R178" s="76" t="str">
        <f>IF(ISNUMBER(SEARCH("bench",$B178)),IF($C178&gt;=0.5,IF($C178&lt;0.6,$D178*$E178," ")," ")," ")</f>
        <v xml:space="preserve"> </v>
      </c>
      <c r="S178" s="76" t="str">
        <f>IF(ISNUMBER(SEARCH("bench",$B178)),IF($C178&gt;=0.6,IF($C178&lt;0.7,$D178*$E178," ")," ")," ")</f>
        <v xml:space="preserve"> </v>
      </c>
      <c r="T178" s="76" t="str">
        <f>IF(ISNUMBER(SEARCH("bench",$B178)),IF($C178&gt;=0.7,IF($C178&lt;0.8,$D178*$E178," ")," ")," ")</f>
        <v xml:space="preserve"> </v>
      </c>
      <c r="U178" s="76" t="str">
        <f>IF(ISNUMBER(SEARCH("bench",$B178)),IF($C178&gt;=0.8,IF($C178&lt;0.9,$D178*$E178," ")," ")," ")</f>
        <v xml:space="preserve"> </v>
      </c>
      <c r="V178" s="76" t="str">
        <f>IF(ISNUMBER(SEARCH("bench",$B178)),IF($C178&gt;=0.9,$D178*$E178," ")," ")</f>
        <v xml:space="preserve"> </v>
      </c>
      <c r="W178" s="103">
        <f t="shared" ref="W178:W182" si="149">IF(ISNUMBER(SEARCH("deadlift",$B178)),IF($C178&gt;=0.5,IF($C178&lt;0.6,$D178*$E178," ")," ")," ")</f>
        <v>4</v>
      </c>
      <c r="X178" s="103" t="str">
        <f t="shared" ref="X178:X182" si="150">IF(ISNUMBER(SEARCH("deadlift",$B178)),IF($C178&gt;=0.6,IF($C178&lt;0.7,$D178*$E178," ")," ")," ")</f>
        <v xml:space="preserve"> </v>
      </c>
      <c r="Y178" s="103" t="str">
        <f t="shared" ref="Y178:Y182" si="151">IF(ISNUMBER(SEARCH("deadlift",$B178)),IF($C178&gt;=0.7,IF($C178&lt;0.8,$D178*$E178," ")," ")," ")</f>
        <v xml:space="preserve"> </v>
      </c>
      <c r="Z178" s="103" t="str">
        <f t="shared" ref="Z178:Z182" si="152">IF(ISNUMBER(SEARCH("deadlift",$B178)),IF($C178&gt;=0.8,IF($C178&lt;0.9,$D178*$E178," ")," ")," ")</f>
        <v xml:space="preserve"> </v>
      </c>
      <c r="AA178" s="103" t="str">
        <f t="shared" ref="AA178:AA182" si="153">IF(ISNUMBER(SEARCH("deadlift",$B178)),IF($C178&gt;=0.9,$D178*$E178," ")," ")</f>
        <v xml:space="preserve"> </v>
      </c>
      <c r="AB178" s="77"/>
      <c r="AC178" s="70"/>
      <c r="AD178" s="78"/>
      <c r="AE178" s="78"/>
      <c r="AF178" s="78"/>
      <c r="AG178" s="78"/>
      <c r="AH178" s="78"/>
      <c r="AI178" s="78"/>
      <c r="AJ178" s="79"/>
    </row>
    <row r="179" spans="1:36">
      <c r="A179" s="80"/>
      <c r="B179" s="81" t="str">
        <f>+B178</f>
        <v>Deadlift</v>
      </c>
      <c r="C179" s="74">
        <v>0.6</v>
      </c>
      <c r="D179" s="75">
        <v>4</v>
      </c>
      <c r="E179" s="75">
        <v>1</v>
      </c>
      <c r="F179" s="370">
        <f>MROUND(DL*C179,AR)</f>
        <v>60</v>
      </c>
      <c r="G179" s="4"/>
      <c r="H179" s="4"/>
      <c r="K179" s="98">
        <f>+D179*E179</f>
        <v>4</v>
      </c>
      <c r="L179" s="98">
        <f>+K179*F179</f>
        <v>240</v>
      </c>
      <c r="M179" s="4"/>
      <c r="N179" s="4"/>
      <c r="O179" s="4"/>
      <c r="P179" s="4"/>
      <c r="Q179" s="4"/>
      <c r="R179" s="4" t="str">
        <f>IF(ISNUMBER(SEARCH("bench",$B179)),IF($C179&gt;=0.5,IF($C179&lt;0.6,$D179*$E179," ")," ")," ")</f>
        <v xml:space="preserve"> </v>
      </c>
      <c r="S179" s="4" t="str">
        <f>IF(ISNUMBER(SEARCH("bench",$B179)),IF($C179&gt;=0.6,IF($C179&lt;0.7,$D179*$E179," ")," ")," ")</f>
        <v xml:space="preserve"> </v>
      </c>
      <c r="T179" s="4" t="str">
        <f>IF(ISNUMBER(SEARCH("bench",$B179)),IF($C179&gt;=0.7,IF($C179&lt;0.8,$D179*$E179," ")," ")," ")</f>
        <v xml:space="preserve"> </v>
      </c>
      <c r="U179" s="4" t="str">
        <f>IF(ISNUMBER(SEARCH("bench",$B179)),IF($C179&gt;=0.8,IF($C179&lt;0.9,$D179*$E179," ")," ")," ")</f>
        <v xml:space="preserve"> </v>
      </c>
      <c r="V179" s="4" t="str">
        <f>IF(ISNUMBER(SEARCH("bench",$B179)),IF($C179&gt;=0.9,$D179*$E179," ")," ")</f>
        <v xml:space="preserve"> </v>
      </c>
      <c r="W179" s="103" t="str">
        <f t="shared" si="149"/>
        <v xml:space="preserve"> </v>
      </c>
      <c r="X179" s="103">
        <f t="shared" si="150"/>
        <v>4</v>
      </c>
      <c r="Y179" s="103" t="str">
        <f t="shared" si="151"/>
        <v xml:space="preserve"> </v>
      </c>
      <c r="Z179" s="103" t="str">
        <f t="shared" si="152"/>
        <v xml:space="preserve"> </v>
      </c>
      <c r="AA179" s="103" t="str">
        <f t="shared" si="153"/>
        <v xml:space="preserve"> </v>
      </c>
      <c r="AB179" s="5"/>
      <c r="AC179" s="82"/>
      <c r="AD179" s="8"/>
      <c r="AE179" s="8"/>
      <c r="AF179" s="8"/>
      <c r="AG179" s="8"/>
      <c r="AH179" s="8"/>
      <c r="AI179" s="8"/>
      <c r="AJ179" s="16"/>
    </row>
    <row r="180" spans="1:36">
      <c r="A180" s="80"/>
      <c r="B180" s="81" t="str">
        <f>+B179</f>
        <v>Deadlift</v>
      </c>
      <c r="C180" s="74">
        <v>0.7</v>
      </c>
      <c r="D180" s="75">
        <v>3</v>
      </c>
      <c r="E180" s="75">
        <v>2</v>
      </c>
      <c r="F180" s="370">
        <f>MROUND(DL*C180,AR)</f>
        <v>70</v>
      </c>
      <c r="G180" s="4"/>
      <c r="H180" s="4"/>
      <c r="K180" s="98">
        <f>+D180*E180</f>
        <v>6</v>
      </c>
      <c r="L180" s="98">
        <f>+K180*F180</f>
        <v>420</v>
      </c>
      <c r="M180" s="4"/>
      <c r="N180" s="4"/>
      <c r="O180" s="4"/>
      <c r="P180" s="4"/>
      <c r="Q180" s="4"/>
      <c r="R180" s="4" t="str">
        <f>IF(ISNUMBER(SEARCH("bench",$B180)),IF($C180&gt;=0.5,IF($C180&lt;0.6,$D180*$E180," ")," ")," ")</f>
        <v xml:space="preserve"> </v>
      </c>
      <c r="S180" s="4" t="str">
        <f>IF(ISNUMBER(SEARCH("bench",$B180)),IF($C180&gt;=0.6,IF($C180&lt;0.7,$D180*$E180," ")," ")," ")</f>
        <v xml:space="preserve"> </v>
      </c>
      <c r="T180" s="4" t="str">
        <f>IF(ISNUMBER(SEARCH("bench",$B180)),IF($C180&gt;=0.7,IF($C180&lt;0.8,$D180*$E180," ")," ")," ")</f>
        <v xml:space="preserve"> </v>
      </c>
      <c r="U180" s="4" t="str">
        <f>IF(ISNUMBER(SEARCH("bench",$B180)),IF($C180&gt;=0.8,IF($C180&lt;0.9,$D180*$E180," ")," ")," ")</f>
        <v xml:space="preserve"> </v>
      </c>
      <c r="V180" s="4" t="str">
        <f>IF(ISNUMBER(SEARCH("bench",$B180)),IF($C180&gt;=0.9,$D180*$E180," ")," ")</f>
        <v xml:space="preserve"> </v>
      </c>
      <c r="W180" s="103" t="str">
        <f t="shared" si="149"/>
        <v xml:space="preserve"> </v>
      </c>
      <c r="X180" s="103" t="str">
        <f t="shared" si="150"/>
        <v xml:space="preserve"> </v>
      </c>
      <c r="Y180" s="103">
        <f t="shared" si="151"/>
        <v>6</v>
      </c>
      <c r="Z180" s="103" t="str">
        <f t="shared" si="152"/>
        <v xml:space="preserve"> </v>
      </c>
      <c r="AA180" s="103" t="str">
        <f t="shared" si="153"/>
        <v xml:space="preserve"> </v>
      </c>
      <c r="AB180" s="5"/>
      <c r="AC180" s="70"/>
      <c r="AD180" s="70"/>
      <c r="AE180" s="8"/>
      <c r="AF180" s="8"/>
      <c r="AG180" s="8"/>
      <c r="AH180" s="8"/>
      <c r="AI180" s="8"/>
      <c r="AJ180" s="16"/>
    </row>
    <row r="181" spans="1:36">
      <c r="A181" s="80"/>
      <c r="B181" s="81" t="str">
        <f>+B180</f>
        <v>Deadlift</v>
      </c>
      <c r="C181" s="74">
        <v>0.8</v>
      </c>
      <c r="D181" s="75">
        <v>3</v>
      </c>
      <c r="E181" s="75">
        <v>3</v>
      </c>
      <c r="F181" s="370">
        <f>MROUND(DL*C181,AR)</f>
        <v>80</v>
      </c>
      <c r="G181" s="4"/>
      <c r="H181" s="4"/>
      <c r="K181" s="98">
        <f>+D181*E181</f>
        <v>9</v>
      </c>
      <c r="L181" s="98">
        <f>+K181*F181</f>
        <v>720</v>
      </c>
      <c r="M181" s="4"/>
      <c r="N181" s="4"/>
      <c r="O181" s="4"/>
      <c r="P181" s="4"/>
      <c r="Q181" s="4"/>
      <c r="R181" s="4" t="str">
        <f>IF(ISNUMBER(SEARCH("bench",$B181)),IF($C181&gt;=0.5,IF($C181&lt;0.6,$D181*$E181," ")," ")," ")</f>
        <v xml:space="preserve"> </v>
      </c>
      <c r="S181" s="4" t="str">
        <f>IF(ISNUMBER(SEARCH("bench",$B181)),IF($C181&gt;=0.6,IF($C181&lt;0.7,$D181*$E181," ")," ")," ")</f>
        <v xml:space="preserve"> </v>
      </c>
      <c r="T181" s="4" t="str">
        <f>IF(ISNUMBER(SEARCH("bench",$B181)),IF($C181&gt;=0.7,IF($C181&lt;0.8,$D181*$E181," ")," ")," ")</f>
        <v xml:space="preserve"> </v>
      </c>
      <c r="U181" s="4" t="str">
        <f>IF(ISNUMBER(SEARCH("bench",$B181)),IF($C181&gt;=0.8,IF($C181&lt;0.9,$D181*$E181," ")," ")," ")</f>
        <v xml:space="preserve"> </v>
      </c>
      <c r="V181" s="4" t="str">
        <f>IF(ISNUMBER(SEARCH("bench",$B181)),IF($C181&gt;=0.9,$D181*$E181," ")," ")</f>
        <v xml:space="preserve"> </v>
      </c>
      <c r="W181" s="103" t="str">
        <f t="shared" si="149"/>
        <v xml:space="preserve"> </v>
      </c>
      <c r="X181" s="103" t="str">
        <f t="shared" si="150"/>
        <v xml:space="preserve"> </v>
      </c>
      <c r="Y181" s="103" t="str">
        <f t="shared" si="151"/>
        <v xml:space="preserve"> </v>
      </c>
      <c r="Z181" s="103">
        <f t="shared" si="152"/>
        <v>9</v>
      </c>
      <c r="AA181" s="103" t="str">
        <f t="shared" si="153"/>
        <v xml:space="preserve"> </v>
      </c>
      <c r="AB181" s="5"/>
      <c r="AC181" s="82"/>
      <c r="AD181" s="82"/>
      <c r="AE181" s="82"/>
      <c r="AF181" s="8"/>
      <c r="AG181" s="8"/>
      <c r="AH181" s="8"/>
      <c r="AI181" s="8"/>
      <c r="AJ181" s="16"/>
    </row>
    <row r="182" spans="1:36">
      <c r="A182" s="80"/>
      <c r="B182" s="81" t="str">
        <f>+B181</f>
        <v>Deadlift</v>
      </c>
      <c r="C182" s="74">
        <v>0.85</v>
      </c>
      <c r="D182" s="75">
        <v>2</v>
      </c>
      <c r="E182" s="75">
        <v>3</v>
      </c>
      <c r="F182" s="370">
        <f>MROUND(DL*C182,AR)</f>
        <v>85</v>
      </c>
      <c r="G182" s="4"/>
      <c r="H182" s="4"/>
      <c r="K182" s="98">
        <f>+D182*E182</f>
        <v>6</v>
      </c>
      <c r="L182" s="98">
        <f>+K182*F182</f>
        <v>510</v>
      </c>
      <c r="M182" s="4"/>
      <c r="N182" s="4"/>
      <c r="O182" s="4"/>
      <c r="P182" s="4"/>
      <c r="Q182" s="4"/>
      <c r="R182" s="4" t="str">
        <f>IF(ISNUMBER(SEARCH("bench",$B182)),IF($C182&gt;=0.5,IF($C182&lt;0.6,$D182*$E182," ")," ")," ")</f>
        <v xml:space="preserve"> </v>
      </c>
      <c r="S182" s="4" t="str">
        <f>IF(ISNUMBER(SEARCH("bench",$B182)),IF($C182&gt;=0.6,IF($C182&lt;0.7,$D182*$E182," ")," ")," ")</f>
        <v xml:space="preserve"> </v>
      </c>
      <c r="T182" s="4" t="str">
        <f>IF(ISNUMBER(SEARCH("bench",$B182)),IF($C182&gt;=0.7,IF($C182&lt;0.8,$D182*$E182," ")," ")," ")</f>
        <v xml:space="preserve"> </v>
      </c>
      <c r="U182" s="4" t="str">
        <f>IF(ISNUMBER(SEARCH("bench",$B182)),IF($C182&gt;=0.8,IF($C182&lt;0.9,$D182*$E182," ")," ")," ")</f>
        <v xml:space="preserve"> </v>
      </c>
      <c r="V182" s="4" t="str">
        <f>IF(ISNUMBER(SEARCH("bench",$B182)),IF($C182&gt;=0.9,$D182*$E182," ")," ")</f>
        <v xml:space="preserve"> </v>
      </c>
      <c r="W182" s="103" t="str">
        <f t="shared" si="149"/>
        <v xml:space="preserve"> </v>
      </c>
      <c r="X182" s="103" t="str">
        <f t="shared" si="150"/>
        <v xml:space="preserve"> </v>
      </c>
      <c r="Y182" s="103" t="str">
        <f t="shared" si="151"/>
        <v xml:space="preserve"> </v>
      </c>
      <c r="Z182" s="103">
        <f t="shared" si="152"/>
        <v>6</v>
      </c>
      <c r="AA182" s="103" t="str">
        <f t="shared" si="153"/>
        <v xml:space="preserve"> </v>
      </c>
      <c r="AB182" s="5"/>
      <c r="AC182" s="70"/>
      <c r="AD182" s="70"/>
      <c r="AE182" s="6"/>
      <c r="AF182" s="8"/>
      <c r="AG182" s="8"/>
      <c r="AH182" s="8"/>
      <c r="AI182" s="8"/>
      <c r="AJ182" s="16"/>
    </row>
    <row r="183" spans="1:36">
      <c r="A183" s="31"/>
      <c r="B183" s="8"/>
      <c r="C183" s="8"/>
      <c r="D183" s="8"/>
      <c r="E183" s="8"/>
      <c r="F183" s="366"/>
      <c r="G183" s="4"/>
      <c r="H183" s="4"/>
      <c r="I183" s="4"/>
      <c r="J183" s="4"/>
      <c r="K183" s="4"/>
      <c r="L183" s="4"/>
      <c r="M183" s="4"/>
      <c r="N183" s="4"/>
      <c r="O183" s="4"/>
      <c r="P183" s="4"/>
      <c r="Q183" s="4"/>
      <c r="R183" s="4"/>
      <c r="S183" s="4"/>
      <c r="T183" s="4"/>
      <c r="U183" s="4"/>
      <c r="V183" s="4"/>
      <c r="W183" s="4"/>
      <c r="X183" s="4"/>
      <c r="Y183" s="4"/>
      <c r="Z183" s="4"/>
      <c r="AA183" s="4"/>
      <c r="AB183" s="5"/>
      <c r="AC183" s="8"/>
      <c r="AD183" s="8"/>
      <c r="AE183" s="8"/>
      <c r="AF183" s="8"/>
      <c r="AG183" s="8"/>
      <c r="AH183" s="8"/>
      <c r="AI183" s="8"/>
      <c r="AJ183" s="16"/>
    </row>
    <row r="184" spans="1:36">
      <c r="A184" s="21">
        <v>2</v>
      </c>
      <c r="B184" s="39" t="s">
        <v>8</v>
      </c>
      <c r="C184" s="28">
        <v>0.5</v>
      </c>
      <c r="D184" s="29">
        <v>6</v>
      </c>
      <c r="E184" s="30">
        <v>1</v>
      </c>
      <c r="F184" s="11">
        <f t="shared" ref="F184:F189" si="154">MROUND(BP*C184,AR)</f>
        <v>50</v>
      </c>
      <c r="G184" s="4"/>
      <c r="H184" s="4"/>
      <c r="I184" s="58">
        <f t="shared" ref="I184:I189" si="155">+D184*E184</f>
        <v>6</v>
      </c>
      <c r="J184" s="58">
        <f t="shared" ref="J184:J189" si="156">+I184*F184</f>
        <v>300</v>
      </c>
      <c r="K184" s="4"/>
      <c r="L184" s="4"/>
      <c r="M184" s="4"/>
      <c r="N184" s="4"/>
      <c r="O184" s="4"/>
      <c r="P184" s="4"/>
      <c r="Q184" s="4"/>
      <c r="R184" s="58">
        <f t="shared" ref="R184:R193" si="157">IF(ISNUMBER(SEARCH("bench",$B184)),IF($C184&gt;=0.5,IF($C184&lt;0.6,$D184*$E184," ")," ")," ")</f>
        <v>6</v>
      </c>
      <c r="S184" s="58" t="str">
        <f t="shared" ref="S184:S193" si="158">IF(ISNUMBER(SEARCH("bench",$B184)),IF($C184&gt;=0.6,IF($C184&lt;0.7,$D184*$E184," ")," ")," ")</f>
        <v xml:space="preserve"> </v>
      </c>
      <c r="T184" s="58" t="str">
        <f t="shared" ref="T184:T193" si="159">IF(ISNUMBER(SEARCH("bench",$B184)),IF($C184&gt;=0.7,IF($C184&lt;0.8,$D184*$E184," ")," ")," ")</f>
        <v xml:space="preserve"> </v>
      </c>
      <c r="U184" s="58" t="str">
        <f t="shared" ref="U184:U193" si="160">IF(ISNUMBER(SEARCH("bench",$B184)),IF($C184&gt;=0.8,IF($C184&lt;0.9,$D184*$E184," ")," ")," ")</f>
        <v xml:space="preserve"> </v>
      </c>
      <c r="V184" s="58" t="str">
        <f t="shared" ref="V184:V193" si="161">IF(ISNUMBER(SEARCH("bench",$B184)),IF($C184&gt;=0.9,$D184*$E184," ")," ")</f>
        <v xml:space="preserve"> </v>
      </c>
      <c r="W184" s="4"/>
      <c r="X184" s="4"/>
      <c r="Y184" s="4"/>
      <c r="Z184" s="4"/>
      <c r="AA184" s="4"/>
      <c r="AB184" s="5"/>
      <c r="AC184" s="22"/>
      <c r="AD184" s="8"/>
      <c r="AE184" s="8"/>
      <c r="AF184" s="8"/>
      <c r="AG184" s="8"/>
      <c r="AH184" s="8"/>
      <c r="AI184" s="8"/>
      <c r="AJ184" s="16"/>
    </row>
    <row r="185" spans="1:36">
      <c r="A185" s="15"/>
      <c r="B185" s="20" t="str">
        <f>+B184</f>
        <v>BenchPress</v>
      </c>
      <c r="C185" s="10">
        <v>0.6</v>
      </c>
      <c r="D185" s="11">
        <v>5</v>
      </c>
      <c r="E185" s="12">
        <v>1</v>
      </c>
      <c r="F185" s="11">
        <f t="shared" si="154"/>
        <v>60</v>
      </c>
      <c r="G185" s="4"/>
      <c r="H185" s="4"/>
      <c r="I185" s="58">
        <f t="shared" si="155"/>
        <v>5</v>
      </c>
      <c r="J185" s="58">
        <f t="shared" si="156"/>
        <v>300</v>
      </c>
      <c r="K185" s="4"/>
      <c r="L185" s="4"/>
      <c r="M185" s="4"/>
      <c r="N185" s="4"/>
      <c r="O185" s="4"/>
      <c r="P185" s="4"/>
      <c r="Q185" s="4"/>
      <c r="R185" s="58" t="str">
        <f t="shared" si="157"/>
        <v xml:space="preserve"> </v>
      </c>
      <c r="S185" s="58">
        <f t="shared" si="158"/>
        <v>5</v>
      </c>
      <c r="T185" s="58" t="str">
        <f t="shared" si="159"/>
        <v xml:space="preserve"> </v>
      </c>
      <c r="U185" s="58" t="str">
        <f t="shared" si="160"/>
        <v xml:space="preserve"> </v>
      </c>
      <c r="V185" s="58" t="str">
        <f t="shared" si="161"/>
        <v xml:space="preserve"> </v>
      </c>
      <c r="W185" s="4"/>
      <c r="X185" s="4"/>
      <c r="Y185" s="4"/>
      <c r="Z185" s="4"/>
      <c r="AA185" s="4"/>
      <c r="AB185" s="5"/>
      <c r="AC185" s="7"/>
      <c r="AD185" s="8"/>
      <c r="AE185" s="8"/>
      <c r="AF185" s="8"/>
      <c r="AG185" s="8"/>
      <c r="AH185" s="8"/>
      <c r="AI185" s="8"/>
      <c r="AJ185" s="16"/>
    </row>
    <row r="186" spans="1:36">
      <c r="A186" s="21"/>
      <c r="B186" s="20" t="str">
        <f t="shared" ref="B186:B188" si="162">+B185</f>
        <v>BenchPress</v>
      </c>
      <c r="C186" s="10">
        <v>0.7</v>
      </c>
      <c r="D186" s="11">
        <v>4</v>
      </c>
      <c r="E186" s="12">
        <v>1</v>
      </c>
      <c r="F186" s="11">
        <f t="shared" si="154"/>
        <v>70</v>
      </c>
      <c r="G186" s="4"/>
      <c r="H186" s="4"/>
      <c r="I186" s="58">
        <f t="shared" si="155"/>
        <v>4</v>
      </c>
      <c r="J186" s="58">
        <f t="shared" si="156"/>
        <v>280</v>
      </c>
      <c r="K186" s="4"/>
      <c r="L186" s="4"/>
      <c r="M186" s="4"/>
      <c r="N186" s="4"/>
      <c r="O186" s="4"/>
      <c r="P186" s="4"/>
      <c r="Q186" s="4"/>
      <c r="R186" s="58" t="str">
        <f t="shared" si="157"/>
        <v xml:space="preserve"> </v>
      </c>
      <c r="S186" s="58" t="str">
        <f t="shared" si="158"/>
        <v xml:space="preserve"> </v>
      </c>
      <c r="T186" s="58">
        <f t="shared" si="159"/>
        <v>4</v>
      </c>
      <c r="U186" s="58" t="str">
        <f t="shared" si="160"/>
        <v xml:space="preserve"> </v>
      </c>
      <c r="V186" s="58" t="str">
        <f t="shared" si="161"/>
        <v xml:space="preserve"> </v>
      </c>
      <c r="W186" s="4"/>
      <c r="X186" s="4"/>
      <c r="Y186" s="4"/>
      <c r="Z186" s="4"/>
      <c r="AA186" s="4"/>
      <c r="AB186" s="5"/>
      <c r="AC186" s="6"/>
      <c r="AD186" s="8"/>
      <c r="AE186" s="8"/>
      <c r="AF186" s="8"/>
      <c r="AG186" s="8"/>
      <c r="AH186" s="8"/>
      <c r="AI186" s="8"/>
      <c r="AJ186" s="16"/>
    </row>
    <row r="187" spans="1:36">
      <c r="A187" s="15"/>
      <c r="B187" s="20" t="str">
        <f t="shared" si="162"/>
        <v>BenchPress</v>
      </c>
      <c r="C187" s="10">
        <v>0.75</v>
      </c>
      <c r="D187" s="11">
        <v>3</v>
      </c>
      <c r="E187" s="12">
        <v>1</v>
      </c>
      <c r="F187" s="11">
        <f t="shared" si="154"/>
        <v>75</v>
      </c>
      <c r="G187" s="4"/>
      <c r="H187" s="4"/>
      <c r="I187" s="58">
        <f t="shared" si="155"/>
        <v>3</v>
      </c>
      <c r="J187" s="58">
        <f t="shared" si="156"/>
        <v>225</v>
      </c>
      <c r="K187" s="4"/>
      <c r="L187" s="4"/>
      <c r="M187" s="4"/>
      <c r="N187" s="4"/>
      <c r="O187" s="4"/>
      <c r="P187" s="4"/>
      <c r="Q187" s="4"/>
      <c r="R187" s="58" t="str">
        <f t="shared" si="157"/>
        <v xml:space="preserve"> </v>
      </c>
      <c r="S187" s="58" t="str">
        <f t="shared" si="158"/>
        <v xml:space="preserve"> </v>
      </c>
      <c r="T187" s="58">
        <f t="shared" si="159"/>
        <v>3</v>
      </c>
      <c r="U187" s="58" t="str">
        <f t="shared" si="160"/>
        <v xml:space="preserve"> </v>
      </c>
      <c r="V187" s="58" t="str">
        <f t="shared" si="161"/>
        <v xml:space="preserve"> </v>
      </c>
      <c r="W187" s="4"/>
      <c r="X187" s="4"/>
      <c r="Y187" s="4"/>
      <c r="Z187" s="4"/>
      <c r="AA187" s="4"/>
      <c r="AB187" s="5"/>
      <c r="AC187" s="6"/>
      <c r="AD187" s="8"/>
      <c r="AE187" s="8"/>
      <c r="AF187" s="8"/>
      <c r="AG187" s="8"/>
      <c r="AH187" s="8"/>
      <c r="AI187" s="8"/>
      <c r="AJ187" s="16"/>
    </row>
    <row r="188" spans="1:36">
      <c r="A188" s="15"/>
      <c r="B188" s="20" t="str">
        <f t="shared" si="162"/>
        <v>BenchPress</v>
      </c>
      <c r="C188" s="10">
        <v>0.8</v>
      </c>
      <c r="D188" s="11">
        <v>2</v>
      </c>
      <c r="E188" s="12">
        <v>2</v>
      </c>
      <c r="F188" s="11">
        <f t="shared" si="154"/>
        <v>80</v>
      </c>
      <c r="G188" s="4"/>
      <c r="H188" s="4"/>
      <c r="I188" s="58">
        <f t="shared" si="155"/>
        <v>4</v>
      </c>
      <c r="J188" s="58">
        <f t="shared" si="156"/>
        <v>320</v>
      </c>
      <c r="K188" s="4"/>
      <c r="L188" s="4"/>
      <c r="M188" s="4"/>
      <c r="N188" s="4"/>
      <c r="O188" s="4"/>
      <c r="P188" s="4"/>
      <c r="Q188" s="4"/>
      <c r="R188" s="58" t="str">
        <f t="shared" si="157"/>
        <v xml:space="preserve"> </v>
      </c>
      <c r="S188" s="58" t="str">
        <f t="shared" si="158"/>
        <v xml:space="preserve"> </v>
      </c>
      <c r="T188" s="58" t="str">
        <f t="shared" si="159"/>
        <v xml:space="preserve"> </v>
      </c>
      <c r="U188" s="58">
        <f t="shared" si="160"/>
        <v>4</v>
      </c>
      <c r="V188" s="58" t="str">
        <f t="shared" si="161"/>
        <v xml:space="preserve"> </v>
      </c>
      <c r="W188" s="4"/>
      <c r="X188" s="4"/>
      <c r="Y188" s="4"/>
      <c r="Z188" s="4"/>
      <c r="AA188" s="4"/>
      <c r="AB188" s="5"/>
      <c r="AC188" s="41"/>
      <c r="AD188" s="280"/>
      <c r="AE188" s="8"/>
      <c r="AF188" s="8"/>
      <c r="AG188" s="8"/>
      <c r="AH188" s="8"/>
      <c r="AI188" s="8"/>
      <c r="AJ188" s="16"/>
    </row>
    <row r="189" spans="1:36">
      <c r="A189" s="15"/>
      <c r="B189" s="20" t="str">
        <f>+B188</f>
        <v>BenchPress</v>
      </c>
      <c r="C189" s="10">
        <v>0.85</v>
      </c>
      <c r="D189" s="11">
        <v>1</v>
      </c>
      <c r="E189" s="12">
        <v>2</v>
      </c>
      <c r="F189" s="11">
        <f t="shared" si="154"/>
        <v>85</v>
      </c>
      <c r="G189" s="4"/>
      <c r="H189" s="4"/>
      <c r="I189" s="58">
        <f t="shared" si="155"/>
        <v>2</v>
      </c>
      <c r="J189" s="58">
        <f t="shared" si="156"/>
        <v>170</v>
      </c>
      <c r="K189" s="4"/>
      <c r="L189" s="4"/>
      <c r="M189" s="4"/>
      <c r="N189" s="4"/>
      <c r="O189" s="4"/>
      <c r="P189" s="4"/>
      <c r="Q189" s="4"/>
      <c r="R189" s="58" t="str">
        <f t="shared" si="157"/>
        <v xml:space="preserve"> </v>
      </c>
      <c r="S189" s="58" t="str">
        <f t="shared" si="158"/>
        <v xml:space="preserve"> </v>
      </c>
      <c r="T189" s="58" t="str">
        <f t="shared" si="159"/>
        <v xml:space="preserve"> </v>
      </c>
      <c r="U189" s="58">
        <f t="shared" si="160"/>
        <v>2</v>
      </c>
      <c r="V189" s="58" t="str">
        <f t="shared" si="161"/>
        <v xml:space="preserve"> </v>
      </c>
      <c r="W189" s="4"/>
      <c r="X189" s="4"/>
      <c r="Y189" s="4"/>
      <c r="Z189" s="4"/>
      <c r="AA189" s="4"/>
      <c r="AB189" s="5"/>
      <c r="AC189" s="6"/>
      <c r="AD189" s="280"/>
      <c r="AE189" s="8"/>
      <c r="AF189" s="8"/>
      <c r="AG189" s="8"/>
      <c r="AH189" s="8"/>
      <c r="AI189" s="8"/>
      <c r="AJ189" s="16"/>
    </row>
    <row r="190" spans="1:36">
      <c r="A190" s="15"/>
      <c r="B190" s="20" t="str">
        <f>+B189</f>
        <v>BenchPress</v>
      </c>
      <c r="C190" s="10">
        <v>0.8</v>
      </c>
      <c r="D190" s="11">
        <v>2</v>
      </c>
      <c r="E190" s="12">
        <v>2</v>
      </c>
      <c r="F190" s="11">
        <f t="shared" ref="F190:F192" si="163">MROUND(BP*C190,AR)</f>
        <v>80</v>
      </c>
      <c r="G190" s="4"/>
      <c r="H190" s="4"/>
      <c r="I190" s="58">
        <f t="shared" ref="I190:I192" si="164">+D190*E190</f>
        <v>4</v>
      </c>
      <c r="J190" s="58">
        <f t="shared" ref="J190:J192" si="165">+I190*F190</f>
        <v>320</v>
      </c>
      <c r="K190" s="4"/>
      <c r="L190" s="4"/>
      <c r="M190" s="4"/>
      <c r="N190" s="4"/>
      <c r="O190" s="4"/>
      <c r="P190" s="4"/>
      <c r="Q190" s="4"/>
      <c r="R190" s="58" t="str">
        <f t="shared" si="157"/>
        <v xml:space="preserve"> </v>
      </c>
      <c r="S190" s="58" t="str">
        <f t="shared" si="158"/>
        <v xml:space="preserve"> </v>
      </c>
      <c r="T190" s="58" t="str">
        <f t="shared" si="159"/>
        <v xml:space="preserve"> </v>
      </c>
      <c r="U190" s="58">
        <f t="shared" si="160"/>
        <v>4</v>
      </c>
      <c r="V190" s="58" t="str">
        <f t="shared" si="161"/>
        <v xml:space="preserve"> </v>
      </c>
      <c r="W190" s="4"/>
      <c r="X190" s="4"/>
      <c r="Y190" s="4"/>
      <c r="Z190" s="4"/>
      <c r="AA190" s="4"/>
      <c r="AB190" s="5"/>
      <c r="AC190" s="7"/>
      <c r="AD190" s="280"/>
      <c r="AE190" s="8"/>
      <c r="AF190" s="8"/>
      <c r="AG190" s="8"/>
      <c r="AH190" s="8"/>
      <c r="AI190" s="8"/>
      <c r="AJ190" s="16"/>
    </row>
    <row r="191" spans="1:36">
      <c r="A191" s="15"/>
      <c r="B191" s="20" t="str">
        <f>+B190</f>
        <v>BenchPress</v>
      </c>
      <c r="C191" s="10">
        <v>0.7</v>
      </c>
      <c r="D191" s="11">
        <v>5</v>
      </c>
      <c r="E191" s="12">
        <v>1</v>
      </c>
      <c r="F191" s="11">
        <f t="shared" si="163"/>
        <v>70</v>
      </c>
      <c r="G191" s="4"/>
      <c r="H191" s="4"/>
      <c r="I191" s="58">
        <f t="shared" si="164"/>
        <v>5</v>
      </c>
      <c r="J191" s="58">
        <f t="shared" si="165"/>
        <v>350</v>
      </c>
      <c r="K191" s="4"/>
      <c r="L191" s="4"/>
      <c r="M191" s="4"/>
      <c r="N191" s="4"/>
      <c r="O191" s="4"/>
      <c r="P191" s="4"/>
      <c r="Q191" s="4"/>
      <c r="R191" s="58" t="str">
        <f t="shared" si="157"/>
        <v xml:space="preserve"> </v>
      </c>
      <c r="S191" s="58" t="str">
        <f t="shared" si="158"/>
        <v xml:space="preserve"> </v>
      </c>
      <c r="T191" s="58">
        <f t="shared" si="159"/>
        <v>5</v>
      </c>
      <c r="U191" s="58" t="str">
        <f t="shared" si="160"/>
        <v xml:space="preserve"> </v>
      </c>
      <c r="V191" s="58" t="str">
        <f t="shared" si="161"/>
        <v xml:space="preserve"> </v>
      </c>
      <c r="W191" s="4"/>
      <c r="X191" s="4"/>
      <c r="Y191" s="4"/>
      <c r="Z191" s="4"/>
      <c r="AA191" s="4"/>
      <c r="AB191" s="5"/>
      <c r="AC191" s="6"/>
      <c r="AD191" s="8"/>
      <c r="AE191" s="8"/>
      <c r="AF191" s="8"/>
      <c r="AG191" s="8"/>
      <c r="AH191" s="8"/>
      <c r="AI191" s="8"/>
      <c r="AJ191" s="16"/>
    </row>
    <row r="192" spans="1:36">
      <c r="A192" s="15"/>
      <c r="B192" s="20" t="str">
        <f>+B191</f>
        <v>BenchPress</v>
      </c>
      <c r="C192" s="10">
        <v>0.6</v>
      </c>
      <c r="D192" s="11">
        <v>7</v>
      </c>
      <c r="E192" s="12">
        <v>1</v>
      </c>
      <c r="F192" s="11">
        <f t="shared" si="163"/>
        <v>60</v>
      </c>
      <c r="G192" s="4"/>
      <c r="H192" s="4"/>
      <c r="I192" s="58">
        <f t="shared" si="164"/>
        <v>7</v>
      </c>
      <c r="J192" s="58">
        <f t="shared" si="165"/>
        <v>420</v>
      </c>
      <c r="K192" s="4"/>
      <c r="L192" s="4"/>
      <c r="M192" s="4"/>
      <c r="N192" s="4"/>
      <c r="O192" s="4"/>
      <c r="P192" s="4"/>
      <c r="Q192" s="4"/>
      <c r="R192" s="58" t="str">
        <f t="shared" si="157"/>
        <v xml:space="preserve"> </v>
      </c>
      <c r="S192" s="58">
        <f t="shared" si="158"/>
        <v>7</v>
      </c>
      <c r="T192" s="58" t="str">
        <f t="shared" si="159"/>
        <v xml:space="preserve"> </v>
      </c>
      <c r="U192" s="58" t="str">
        <f t="shared" si="160"/>
        <v xml:space="preserve"> </v>
      </c>
      <c r="V192" s="58" t="str">
        <f t="shared" si="161"/>
        <v xml:space="preserve"> </v>
      </c>
      <c r="W192" s="4"/>
      <c r="X192" s="4"/>
      <c r="Y192" s="4"/>
      <c r="Z192" s="4"/>
      <c r="AA192" s="4"/>
      <c r="AB192" s="5"/>
      <c r="AC192" s="6"/>
      <c r="AD192" s="8"/>
      <c r="AE192" s="8"/>
      <c r="AF192" s="8"/>
      <c r="AG192" s="8"/>
      <c r="AH192" s="8"/>
      <c r="AI192" s="8"/>
      <c r="AJ192" s="16"/>
    </row>
    <row r="193" spans="1:36">
      <c r="A193" s="15"/>
      <c r="B193" s="20" t="str">
        <f>+B192</f>
        <v>BenchPress</v>
      </c>
      <c r="C193" s="10">
        <v>0.5</v>
      </c>
      <c r="D193" s="11">
        <v>9</v>
      </c>
      <c r="E193" s="12">
        <v>1</v>
      </c>
      <c r="F193" s="11">
        <f t="shared" ref="F193" si="166">MROUND(BP*C193,AR)</f>
        <v>50</v>
      </c>
      <c r="G193" s="4"/>
      <c r="H193" s="4"/>
      <c r="I193" s="58">
        <f t="shared" ref="I193" si="167">+D193*E193</f>
        <v>9</v>
      </c>
      <c r="J193" s="58">
        <f t="shared" ref="J193" si="168">+I193*F193</f>
        <v>450</v>
      </c>
      <c r="K193" s="4"/>
      <c r="L193" s="4"/>
      <c r="M193" s="4"/>
      <c r="N193" s="4"/>
      <c r="O193" s="4"/>
      <c r="P193" s="4"/>
      <c r="Q193" s="4"/>
      <c r="R193" s="58">
        <f t="shared" si="157"/>
        <v>9</v>
      </c>
      <c r="S193" s="58" t="str">
        <f t="shared" si="158"/>
        <v xml:space="preserve"> </v>
      </c>
      <c r="T193" s="58" t="str">
        <f t="shared" si="159"/>
        <v xml:space="preserve"> </v>
      </c>
      <c r="U193" s="58" t="str">
        <f t="shared" si="160"/>
        <v xml:space="preserve"> </v>
      </c>
      <c r="V193" s="58" t="str">
        <f t="shared" si="161"/>
        <v xml:space="preserve"> </v>
      </c>
      <c r="W193" s="4"/>
      <c r="X193" s="4"/>
      <c r="Y193" s="4"/>
      <c r="Z193" s="4"/>
      <c r="AA193" s="4"/>
      <c r="AB193" s="5"/>
      <c r="AC193" s="6"/>
      <c r="AD193" s="8"/>
      <c r="AE193" s="8"/>
      <c r="AF193" s="8"/>
      <c r="AG193" s="8"/>
      <c r="AH193" s="8"/>
      <c r="AI193" s="8"/>
      <c r="AJ193" s="16"/>
    </row>
    <row r="194" spans="1:36">
      <c r="AJ194" s="16"/>
    </row>
    <row r="195" spans="1:36">
      <c r="A195" s="195">
        <v>3</v>
      </c>
      <c r="B195" s="6" t="s">
        <v>3</v>
      </c>
      <c r="C195" s="196"/>
      <c r="D195" s="197">
        <v>10</v>
      </c>
      <c r="E195" s="198">
        <v>5</v>
      </c>
      <c r="F195" s="197"/>
      <c r="G195" s="4"/>
      <c r="H195" s="4"/>
      <c r="I195" s="4"/>
      <c r="J195" s="4"/>
      <c r="K195" s="4"/>
      <c r="L195" s="4"/>
      <c r="M195" s="4"/>
      <c r="N195" s="4"/>
      <c r="O195" s="4"/>
      <c r="P195" s="4"/>
      <c r="Q195" s="4"/>
      <c r="R195" s="4"/>
      <c r="S195" s="4"/>
      <c r="T195" s="4"/>
      <c r="U195" s="4"/>
      <c r="V195" s="4"/>
      <c r="W195" s="4"/>
      <c r="X195" s="4"/>
      <c r="Y195" s="4"/>
      <c r="Z195" s="4"/>
      <c r="AA195" s="4"/>
      <c r="AB195" s="8"/>
      <c r="AC195" s="192"/>
      <c r="AD195" s="192"/>
      <c r="AE195" s="192"/>
      <c r="AF195" s="192"/>
      <c r="AG195" s="192"/>
      <c r="AH195" s="8"/>
      <c r="AI195" s="8"/>
      <c r="AJ195" s="16"/>
    </row>
    <row r="196" spans="1:36">
      <c r="A196" s="31"/>
      <c r="B196" s="8"/>
      <c r="C196" s="8"/>
      <c r="D196" s="8"/>
      <c r="E196" s="8"/>
      <c r="F196" s="366"/>
      <c r="G196" s="4"/>
      <c r="H196" s="4"/>
      <c r="I196" s="4"/>
      <c r="J196" s="4"/>
      <c r="K196" s="4"/>
      <c r="L196" s="4"/>
      <c r="M196" s="4"/>
      <c r="N196" s="4"/>
      <c r="O196" s="4"/>
      <c r="P196" s="4"/>
      <c r="Q196" s="4"/>
      <c r="R196" s="4"/>
      <c r="S196" s="4"/>
      <c r="T196" s="4"/>
      <c r="U196" s="4"/>
      <c r="V196" s="4"/>
      <c r="W196" s="4"/>
      <c r="X196" s="4"/>
      <c r="Y196" s="4"/>
      <c r="Z196" s="4"/>
      <c r="AA196" s="4"/>
      <c r="AB196" s="5"/>
      <c r="AC196" s="8"/>
      <c r="AD196" s="8"/>
      <c r="AE196" s="8"/>
      <c r="AF196" s="8"/>
      <c r="AG196" s="8"/>
      <c r="AH196" s="8"/>
      <c r="AI196" s="8"/>
      <c r="AJ196" s="16"/>
    </row>
    <row r="197" spans="1:36">
      <c r="A197" s="130">
        <v>4</v>
      </c>
      <c r="B197" s="129" t="s">
        <v>77</v>
      </c>
      <c r="C197" s="74">
        <v>0.65</v>
      </c>
      <c r="D197" s="75">
        <v>5</v>
      </c>
      <c r="E197" s="75">
        <v>1</v>
      </c>
      <c r="F197" s="370">
        <f>MROUND(DL*C197,AR)</f>
        <v>65</v>
      </c>
      <c r="G197" s="4"/>
      <c r="H197" s="4"/>
      <c r="K197" s="98">
        <f>+D197*E197</f>
        <v>5</v>
      </c>
      <c r="L197" s="98">
        <f>+K197*F197</f>
        <v>325</v>
      </c>
      <c r="M197" s="4"/>
      <c r="N197" s="4"/>
      <c r="O197" s="4"/>
      <c r="P197" s="4"/>
      <c r="Q197" s="4"/>
      <c r="R197" s="4" t="str">
        <f>IF(ISNUMBER(SEARCH("bench",$B197)),IF($C197&gt;=0.5,IF($C197&lt;0.6,$D197*$E197," ")," ")," ")</f>
        <v xml:space="preserve"> </v>
      </c>
      <c r="S197" s="4" t="str">
        <f>IF(ISNUMBER(SEARCH("bench",$B197)),IF($C197&gt;=0.6,IF($C197&lt;0.7,$D197*$E197," ")," ")," ")</f>
        <v xml:space="preserve"> </v>
      </c>
      <c r="T197" s="4" t="str">
        <f>IF(ISNUMBER(SEARCH("bench",$B197)),IF($C197&gt;=0.7,IF($C197&lt;0.8,$D197*$E197," ")," ")," ")</f>
        <v xml:space="preserve"> </v>
      </c>
      <c r="U197" s="4" t="str">
        <f>IF(ISNUMBER(SEARCH("bench",$B197)),IF($C197&gt;=0.8,IF($C197&lt;0.9,$D197*$E197," ")," ")," ")</f>
        <v xml:space="preserve"> </v>
      </c>
      <c r="V197" s="4" t="str">
        <f>IF(ISNUMBER(SEARCH("bench",$B197)),IF($C197&gt;=0.9,$D197*$E197," ")," ")</f>
        <v xml:space="preserve"> </v>
      </c>
      <c r="W197" s="103" t="str">
        <f t="shared" ref="W197:W199" si="169">IF(ISNUMBER(SEARCH("deadlift",$B197)),IF($C197&gt;=0.5,IF($C197&lt;0.6,$D197*$E197," ")," ")," ")</f>
        <v xml:space="preserve"> </v>
      </c>
      <c r="X197" s="103">
        <f t="shared" ref="X197:X199" si="170">IF(ISNUMBER(SEARCH("deadlift",$B197)),IF($C197&gt;=0.6,IF($C197&lt;0.7,$D197*$E197," ")," ")," ")</f>
        <v>5</v>
      </c>
      <c r="Y197" s="103" t="str">
        <f t="shared" ref="Y197:Y199" si="171">IF(ISNUMBER(SEARCH("deadlift",$B197)),IF($C197&gt;=0.7,IF($C197&lt;0.8,$D197*$E197," ")," ")," ")</f>
        <v xml:space="preserve"> </v>
      </c>
      <c r="Z197" s="103" t="str">
        <f t="shared" ref="Z197:Z199" si="172">IF(ISNUMBER(SEARCH("deadlift",$B197)),IF($C197&gt;=0.8,IF($C197&lt;0.9,$D197*$E197," ")," ")," ")</f>
        <v xml:space="preserve"> </v>
      </c>
      <c r="AA197" s="103" t="str">
        <f t="shared" ref="AA197:AA199" si="173">IF(ISNUMBER(SEARCH("deadlift",$B197)),IF($C197&gt;=0.9,$D197*$E197," ")," ")</f>
        <v xml:space="preserve"> </v>
      </c>
      <c r="AB197" s="5"/>
      <c r="AC197" s="84"/>
      <c r="AD197" s="8"/>
      <c r="AE197" s="8"/>
      <c r="AF197" s="8"/>
      <c r="AG197" s="8"/>
      <c r="AH197" s="8"/>
      <c r="AI197" s="8"/>
      <c r="AJ197" s="16"/>
    </row>
    <row r="198" spans="1:36">
      <c r="A198" s="80"/>
      <c r="B198" s="81" t="str">
        <f>+B197</f>
        <v>Deadlift from pins, 5-10 cm below knees</v>
      </c>
      <c r="C198" s="74">
        <v>0.75</v>
      </c>
      <c r="D198" s="75">
        <v>5</v>
      </c>
      <c r="E198" s="75">
        <v>2</v>
      </c>
      <c r="F198" s="370">
        <f>MROUND(DL*C198,AR)</f>
        <v>75</v>
      </c>
      <c r="G198" s="4"/>
      <c r="H198" s="4"/>
      <c r="K198" s="98">
        <f>+D198*E198</f>
        <v>10</v>
      </c>
      <c r="L198" s="98">
        <f>+K198*F198</f>
        <v>750</v>
      </c>
      <c r="M198" s="4"/>
      <c r="N198" s="4"/>
      <c r="O198" s="4"/>
      <c r="P198" s="4"/>
      <c r="Q198" s="4"/>
      <c r="R198" s="4" t="str">
        <f>IF(ISNUMBER(SEARCH("bench",$B198)),IF($C198&gt;=0.5,IF($C198&lt;0.6,$D198*$E198," ")," ")," ")</f>
        <v xml:space="preserve"> </v>
      </c>
      <c r="S198" s="4" t="str">
        <f>IF(ISNUMBER(SEARCH("bench",$B198)),IF($C198&gt;=0.6,IF($C198&lt;0.7,$D198*$E198," ")," ")," ")</f>
        <v xml:space="preserve"> </v>
      </c>
      <c r="T198" s="4" t="str">
        <f>IF(ISNUMBER(SEARCH("bench",$B198)),IF($C198&gt;=0.7,IF($C198&lt;0.8,$D198*$E198," ")," ")," ")</f>
        <v xml:space="preserve"> </v>
      </c>
      <c r="U198" s="4" t="str">
        <f>IF(ISNUMBER(SEARCH("bench",$B198)),IF($C198&gt;=0.8,IF($C198&lt;0.9,$D198*$E198," ")," ")," ")</f>
        <v xml:space="preserve"> </v>
      </c>
      <c r="V198" s="4" t="str">
        <f>IF(ISNUMBER(SEARCH("bench",$B198)),IF($C198&gt;=0.9,$D198*$E198," ")," ")</f>
        <v xml:space="preserve"> </v>
      </c>
      <c r="W198" s="103" t="str">
        <f t="shared" si="169"/>
        <v xml:space="preserve"> </v>
      </c>
      <c r="X198" s="103" t="str">
        <f t="shared" si="170"/>
        <v xml:space="preserve"> </v>
      </c>
      <c r="Y198" s="103">
        <f t="shared" si="171"/>
        <v>10</v>
      </c>
      <c r="Z198" s="103" t="str">
        <f t="shared" si="172"/>
        <v xml:space="preserve"> </v>
      </c>
      <c r="AA198" s="103" t="str">
        <f t="shared" si="173"/>
        <v xml:space="preserve"> </v>
      </c>
      <c r="AB198" s="5"/>
      <c r="AC198" s="70"/>
      <c r="AD198" s="70"/>
      <c r="AE198" s="8"/>
      <c r="AF198" s="8"/>
      <c r="AG198" s="8"/>
      <c r="AH198" s="8"/>
      <c r="AI198" s="8"/>
      <c r="AJ198" s="16"/>
    </row>
    <row r="199" spans="1:36">
      <c r="A199" s="80"/>
      <c r="B199" s="81" t="str">
        <f>+B198</f>
        <v>Deadlift from pins, 5-10 cm below knees</v>
      </c>
      <c r="C199" s="74">
        <v>0.85</v>
      </c>
      <c r="D199" s="75">
        <v>4</v>
      </c>
      <c r="E199" s="75">
        <v>4</v>
      </c>
      <c r="F199" s="370">
        <f>MROUND(DL*C199,AR)</f>
        <v>85</v>
      </c>
      <c r="G199" s="4"/>
      <c r="H199" s="4"/>
      <c r="K199" s="98">
        <f>+D199*E199</f>
        <v>16</v>
      </c>
      <c r="L199" s="98">
        <f>+K199*F199</f>
        <v>1360</v>
      </c>
      <c r="M199" s="4"/>
      <c r="N199" s="4"/>
      <c r="O199" s="4"/>
      <c r="P199" s="4"/>
      <c r="Q199" s="4"/>
      <c r="R199" s="4" t="str">
        <f>IF(ISNUMBER(SEARCH("bench",$B199)),IF($C199&gt;=0.5,IF($C199&lt;0.6,$D199*$E199," ")," ")," ")</f>
        <v xml:space="preserve"> </v>
      </c>
      <c r="S199" s="4" t="str">
        <f>IF(ISNUMBER(SEARCH("bench",$B199)),IF($C199&gt;=0.6,IF($C199&lt;0.7,$D199*$E199," ")," ")," ")</f>
        <v xml:space="preserve"> </v>
      </c>
      <c r="T199" s="4" t="str">
        <f>IF(ISNUMBER(SEARCH("bench",$B199)),IF($C199&gt;=0.7,IF($C199&lt;0.8,$D199*$E199," ")," ")," ")</f>
        <v xml:space="preserve"> </v>
      </c>
      <c r="U199" s="4" t="str">
        <f>IF(ISNUMBER(SEARCH("bench",$B199)),IF($C199&gt;=0.8,IF($C199&lt;0.9,$D199*$E199," ")," ")," ")</f>
        <v xml:space="preserve"> </v>
      </c>
      <c r="V199" s="4" t="str">
        <f>IF(ISNUMBER(SEARCH("bench",$B199)),IF($C199&gt;=0.9,$D199*$E199," ")," ")</f>
        <v xml:space="preserve"> </v>
      </c>
      <c r="W199" s="103" t="str">
        <f t="shared" si="169"/>
        <v xml:space="preserve"> </v>
      </c>
      <c r="X199" s="103" t="str">
        <f t="shared" si="170"/>
        <v xml:space="preserve"> </v>
      </c>
      <c r="Y199" s="103" t="str">
        <f t="shared" si="171"/>
        <v xml:space="preserve"> </v>
      </c>
      <c r="Z199" s="103">
        <f t="shared" si="172"/>
        <v>16</v>
      </c>
      <c r="AA199" s="103" t="str">
        <f t="shared" si="173"/>
        <v xml:space="preserve"> </v>
      </c>
      <c r="AB199" s="5"/>
      <c r="AC199" s="70"/>
      <c r="AD199" s="70"/>
      <c r="AE199" s="70"/>
      <c r="AF199" s="70"/>
      <c r="AG199" s="8"/>
      <c r="AH199" s="8"/>
      <c r="AI199" s="8"/>
      <c r="AJ199" s="16"/>
    </row>
    <row r="200" spans="1:36">
      <c r="AJ200" s="16"/>
    </row>
    <row r="201" spans="1:36">
      <c r="A201" s="195">
        <v>5</v>
      </c>
      <c r="B201" s="6" t="s">
        <v>52</v>
      </c>
      <c r="C201" s="196"/>
      <c r="D201" s="197">
        <v>8</v>
      </c>
      <c r="E201" s="198">
        <v>4</v>
      </c>
      <c r="F201" s="197"/>
      <c r="G201" s="4"/>
      <c r="H201" s="4"/>
      <c r="I201" s="4"/>
      <c r="J201" s="4"/>
      <c r="K201" s="4"/>
      <c r="L201" s="4"/>
      <c r="M201" s="4"/>
      <c r="N201" s="4"/>
      <c r="O201" s="4"/>
      <c r="P201" s="4"/>
      <c r="Q201" s="4"/>
      <c r="R201" s="4"/>
      <c r="S201" s="4"/>
      <c r="T201" s="4"/>
      <c r="U201" s="4"/>
      <c r="V201" s="4"/>
      <c r="W201" s="4"/>
      <c r="X201" s="4"/>
      <c r="Y201" s="4"/>
      <c r="Z201" s="4"/>
      <c r="AA201" s="4"/>
      <c r="AB201" s="8"/>
      <c r="AC201" s="192"/>
      <c r="AD201" s="192"/>
      <c r="AE201" s="192"/>
      <c r="AF201" s="192"/>
      <c r="AG201" s="8"/>
      <c r="AH201" s="8"/>
      <c r="AI201" s="8"/>
      <c r="AJ201" s="16"/>
    </row>
    <row r="202" spans="1:36">
      <c r="A202" s="23">
        <v>6</v>
      </c>
      <c r="B202" s="6" t="s">
        <v>4</v>
      </c>
      <c r="C202" s="24"/>
      <c r="D202" s="25">
        <v>10</v>
      </c>
      <c r="E202" s="26">
        <v>3</v>
      </c>
      <c r="F202" s="25"/>
      <c r="G202" s="4"/>
      <c r="H202" s="4"/>
      <c r="I202" s="4"/>
      <c r="J202" s="4"/>
      <c r="K202" s="4"/>
      <c r="L202" s="4"/>
      <c r="M202" s="4"/>
      <c r="N202" s="4"/>
      <c r="O202" s="4"/>
      <c r="P202" s="4"/>
      <c r="Q202" s="4"/>
      <c r="R202" s="4"/>
      <c r="S202" s="4"/>
      <c r="T202" s="4"/>
      <c r="U202" s="4"/>
      <c r="V202" s="4"/>
      <c r="W202" s="4"/>
      <c r="X202" s="4"/>
      <c r="Y202" s="4"/>
      <c r="Z202" s="4"/>
      <c r="AA202" s="4"/>
      <c r="AB202" s="27"/>
      <c r="AC202" s="22"/>
      <c r="AD202" s="22"/>
      <c r="AE202" s="22"/>
      <c r="AF202" s="27"/>
      <c r="AG202" s="27"/>
      <c r="AH202" s="27"/>
      <c r="AI202" s="27"/>
      <c r="AJ202" s="19"/>
    </row>
    <row r="203" spans="1:36" ht="15" thickBot="1">
      <c r="G203" s="4"/>
      <c r="H203" s="4"/>
      <c r="I203" s="4"/>
      <c r="J203" s="4"/>
      <c r="K203" s="4"/>
      <c r="L203" s="4"/>
      <c r="M203" s="4"/>
      <c r="N203" s="4"/>
      <c r="O203" s="4"/>
      <c r="P203" s="4"/>
      <c r="Q203" s="4"/>
      <c r="R203" s="4"/>
      <c r="S203" s="4"/>
      <c r="T203" s="4"/>
      <c r="U203" s="4"/>
      <c r="V203" s="4"/>
      <c r="W203" s="4"/>
      <c r="X203" s="4"/>
      <c r="Y203" s="4"/>
      <c r="Z203" s="4"/>
      <c r="AA203" s="4"/>
    </row>
    <row r="204" spans="1:36" ht="15" thickBot="1">
      <c r="A204" s="409" t="s">
        <v>34</v>
      </c>
      <c r="B204" s="410"/>
      <c r="C204" s="59" t="s">
        <v>0</v>
      </c>
      <c r="D204" s="59" t="s">
        <v>5</v>
      </c>
      <c r="E204" s="59" t="s">
        <v>6</v>
      </c>
      <c r="F204" s="369" t="s">
        <v>7</v>
      </c>
      <c r="G204" s="4"/>
      <c r="H204" s="4"/>
      <c r="I204" s="4"/>
      <c r="J204" s="4"/>
      <c r="K204" s="4"/>
      <c r="L204" s="4"/>
      <c r="M204" s="4"/>
      <c r="N204" s="4"/>
      <c r="O204" s="4"/>
      <c r="P204" s="4"/>
      <c r="Q204" s="4"/>
      <c r="R204" s="4"/>
      <c r="S204" s="4"/>
      <c r="T204" s="4"/>
      <c r="U204" s="4"/>
      <c r="V204" s="4"/>
      <c r="W204" s="4"/>
      <c r="X204" s="4"/>
      <c r="Y204" s="4"/>
      <c r="Z204" s="4"/>
      <c r="AA204" s="4"/>
    </row>
    <row r="205" spans="1:36">
      <c r="G205" s="4"/>
      <c r="H205" s="4"/>
      <c r="I205" s="4"/>
      <c r="J205" s="4"/>
      <c r="K205" s="4"/>
      <c r="L205" s="4"/>
      <c r="M205" s="4"/>
      <c r="N205" s="4"/>
      <c r="O205" s="4"/>
      <c r="P205" s="4"/>
      <c r="Q205" s="4"/>
      <c r="R205" s="4"/>
      <c r="S205" s="4"/>
      <c r="T205" s="4"/>
      <c r="U205" s="4"/>
      <c r="V205" s="4"/>
      <c r="W205" s="4"/>
      <c r="X205" s="4"/>
      <c r="Y205" s="4"/>
      <c r="Z205" s="4"/>
      <c r="AA205" s="4"/>
    </row>
    <row r="206" spans="1:36">
      <c r="A206" s="15">
        <v>1</v>
      </c>
      <c r="B206" s="9" t="s">
        <v>8</v>
      </c>
      <c r="C206" s="10">
        <v>0.5</v>
      </c>
      <c r="D206" s="11">
        <v>5</v>
      </c>
      <c r="E206" s="12">
        <v>1</v>
      </c>
      <c r="F206" s="11">
        <f>MROUND(BP*C206,AR)</f>
        <v>50</v>
      </c>
      <c r="G206" s="209"/>
      <c r="H206" s="209"/>
      <c r="I206" s="111">
        <f t="shared" ref="I206:I209" si="174">+D206*E206</f>
        <v>5</v>
      </c>
      <c r="J206" s="111">
        <f t="shared" ref="J206:J209" si="175">+I206*F206</f>
        <v>250</v>
      </c>
      <c r="K206" s="209"/>
      <c r="L206" s="209"/>
      <c r="M206" s="209"/>
      <c r="N206" s="209"/>
      <c r="O206" s="209"/>
      <c r="P206" s="209"/>
      <c r="Q206" s="209"/>
      <c r="R206" s="111">
        <f t="shared" ref="R206:R209" si="176">IF(ISNUMBER(SEARCH("bench",$B206)),IF($C206&gt;=0.5,IF($C206&lt;0.6,$D206*$E206," ")," ")," ")</f>
        <v>5</v>
      </c>
      <c r="S206" s="111" t="str">
        <f t="shared" ref="S206:S209" si="177">IF(ISNUMBER(SEARCH("bench",$B206)),IF($C206&gt;=0.6,IF($C206&lt;0.7,$D206*$E206," ")," ")," ")</f>
        <v xml:space="preserve"> </v>
      </c>
      <c r="T206" s="111" t="str">
        <f t="shared" ref="T206:T209" si="178">IF(ISNUMBER(SEARCH("bench",$B206)),IF($C206&gt;=0.7,IF($C206&lt;0.8,$D206*$E206," ")," ")," ")</f>
        <v xml:space="preserve"> </v>
      </c>
      <c r="U206" s="111" t="str">
        <f t="shared" ref="U206:U209" si="179">IF(ISNUMBER(SEARCH("bench",$B206)),IF($C206&gt;=0.8,IF($C206&lt;0.9,$D206*$E206," ")," ")," ")</f>
        <v xml:space="preserve"> </v>
      </c>
      <c r="V206" s="111" t="str">
        <f t="shared" ref="V206:V209" si="180">IF(ISNUMBER(SEARCH("bench",$B206)),IF($C206&gt;=0.9,$D206*$E206," ")," ")</f>
        <v xml:space="preserve"> </v>
      </c>
      <c r="W206" s="209"/>
      <c r="X206" s="209"/>
      <c r="Y206" s="209"/>
      <c r="Z206" s="209"/>
      <c r="AA206" s="209"/>
      <c r="AB206" s="210"/>
      <c r="AC206" s="13"/>
      <c r="AD206" s="208"/>
      <c r="AE206" s="208"/>
      <c r="AF206" s="208"/>
      <c r="AG206" s="208"/>
      <c r="AH206" s="208"/>
      <c r="AI206" s="208"/>
      <c r="AJ206" s="211"/>
    </row>
    <row r="207" spans="1:36">
      <c r="A207" s="15"/>
      <c r="B207" s="207" t="str">
        <f>+B206</f>
        <v>BenchPress</v>
      </c>
      <c r="C207" s="10">
        <v>0.6</v>
      </c>
      <c r="D207" s="11">
        <v>4</v>
      </c>
      <c r="E207" s="12">
        <v>1</v>
      </c>
      <c r="F207" s="11">
        <f>MROUND(BP*C207,AR)</f>
        <v>60</v>
      </c>
      <c r="G207" s="4"/>
      <c r="H207" s="4"/>
      <c r="I207" s="111">
        <f t="shared" si="174"/>
        <v>4</v>
      </c>
      <c r="J207" s="111">
        <f t="shared" si="175"/>
        <v>240</v>
      </c>
      <c r="K207" s="4"/>
      <c r="L207" s="4"/>
      <c r="M207" s="4"/>
      <c r="N207" s="4"/>
      <c r="O207" s="4"/>
      <c r="P207" s="4"/>
      <c r="Q207" s="4"/>
      <c r="R207" s="111" t="str">
        <f t="shared" si="176"/>
        <v xml:space="preserve"> </v>
      </c>
      <c r="S207" s="111">
        <f t="shared" si="177"/>
        <v>4</v>
      </c>
      <c r="T207" s="111" t="str">
        <f t="shared" si="178"/>
        <v xml:space="preserve"> </v>
      </c>
      <c r="U207" s="111" t="str">
        <f t="shared" si="179"/>
        <v xml:space="preserve"> </v>
      </c>
      <c r="V207" s="111" t="str">
        <f t="shared" si="180"/>
        <v xml:space="preserve"> </v>
      </c>
      <c r="W207" s="4"/>
      <c r="X207" s="4"/>
      <c r="Y207" s="4"/>
      <c r="Z207" s="4"/>
      <c r="AA207" s="4"/>
      <c r="AB207" s="5"/>
      <c r="AC207" s="212"/>
      <c r="AD207" s="8"/>
      <c r="AE207" s="8"/>
      <c r="AF207" s="8"/>
      <c r="AG207" s="8"/>
      <c r="AH207" s="8"/>
      <c r="AI207" s="8"/>
      <c r="AJ207" s="16"/>
    </row>
    <row r="208" spans="1:36">
      <c r="A208" s="200"/>
      <c r="B208" s="207" t="str">
        <f t="shared" ref="B208:B209" si="181">+B207</f>
        <v>BenchPress</v>
      </c>
      <c r="C208" s="10">
        <v>0.7</v>
      </c>
      <c r="D208" s="11">
        <v>3</v>
      </c>
      <c r="E208" s="12">
        <v>2</v>
      </c>
      <c r="F208" s="11">
        <f>MROUND(BP*C208,AR)</f>
        <v>70</v>
      </c>
      <c r="G208" s="4"/>
      <c r="H208" s="4"/>
      <c r="I208" s="111">
        <f t="shared" si="174"/>
        <v>6</v>
      </c>
      <c r="J208" s="111">
        <f t="shared" si="175"/>
        <v>420</v>
      </c>
      <c r="K208" s="4"/>
      <c r="L208" s="4"/>
      <c r="M208" s="4"/>
      <c r="N208" s="4"/>
      <c r="O208" s="4"/>
      <c r="P208" s="4"/>
      <c r="Q208" s="4"/>
      <c r="R208" s="111" t="str">
        <f>IF(ISNUMBER(SEARCH("bench",$B208)),IF($C208&gt;=0.5,IF($C208&lt;0.6,$D208*$E208," ")," ")," ")</f>
        <v xml:space="preserve"> </v>
      </c>
      <c r="S208" s="111" t="str">
        <f>IF(ISNUMBER(SEARCH("bench",$B208)),IF($C208&gt;=0.6,IF($C208&lt;0.7,$D208*$E208," ")," ")," ")</f>
        <v xml:space="preserve"> </v>
      </c>
      <c r="T208" s="111">
        <f>IF(ISNUMBER(SEARCH("bench",$B208)),IF($C208&gt;=0.7,IF($C208&lt;0.8,$D208*$E208," ")," ")," ")</f>
        <v>6</v>
      </c>
      <c r="U208" s="111" t="str">
        <f>IF(ISNUMBER(SEARCH("bench",$B208)),IF($C208&gt;=0.8,IF($C208&lt;0.9,$D208*$E208," ")," ")," ")</f>
        <v xml:space="preserve"> </v>
      </c>
      <c r="V208" s="111" t="str">
        <f>IF(ISNUMBER(SEARCH("bench",$B208)),IF($C208&gt;=0.9,$D208*$E208," ")," ")</f>
        <v xml:space="preserve"> </v>
      </c>
      <c r="W208" s="4"/>
      <c r="X208" s="4"/>
      <c r="Y208" s="4"/>
      <c r="Z208" s="4"/>
      <c r="AA208" s="4"/>
      <c r="AB208" s="5"/>
      <c r="AC208" s="212"/>
      <c r="AD208" s="13"/>
      <c r="AE208" s="8"/>
      <c r="AF208" s="8"/>
      <c r="AG208" s="8"/>
      <c r="AH208" s="8"/>
      <c r="AI208" s="8"/>
      <c r="AJ208" s="16"/>
    </row>
    <row r="209" spans="1:36">
      <c r="A209" s="15"/>
      <c r="B209" s="207" t="str">
        <f t="shared" si="181"/>
        <v>BenchPress</v>
      </c>
      <c r="C209" s="10">
        <v>0.8</v>
      </c>
      <c r="D209" s="11">
        <v>3</v>
      </c>
      <c r="E209" s="12">
        <v>5</v>
      </c>
      <c r="F209" s="11">
        <f>MROUND(BP*C209,AR)</f>
        <v>80</v>
      </c>
      <c r="G209" s="4"/>
      <c r="H209" s="4"/>
      <c r="I209" s="111">
        <f t="shared" si="174"/>
        <v>15</v>
      </c>
      <c r="J209" s="111">
        <f t="shared" si="175"/>
        <v>1200</v>
      </c>
      <c r="K209" s="4"/>
      <c r="L209" s="4"/>
      <c r="M209" s="4"/>
      <c r="N209" s="4"/>
      <c r="O209" s="4"/>
      <c r="P209" s="4"/>
      <c r="Q209" s="4"/>
      <c r="R209" s="111" t="str">
        <f t="shared" si="176"/>
        <v xml:space="preserve"> </v>
      </c>
      <c r="S209" s="111" t="str">
        <f t="shared" si="177"/>
        <v xml:space="preserve"> </v>
      </c>
      <c r="T209" s="111" t="str">
        <f t="shared" si="178"/>
        <v xml:space="preserve"> </v>
      </c>
      <c r="U209" s="111">
        <f t="shared" si="179"/>
        <v>15</v>
      </c>
      <c r="V209" s="111" t="str">
        <f t="shared" si="180"/>
        <v xml:space="preserve"> </v>
      </c>
      <c r="W209" s="4"/>
      <c r="X209" s="4"/>
      <c r="Y209" s="4"/>
      <c r="Z209" s="4"/>
      <c r="AA209" s="4"/>
      <c r="AB209" s="5"/>
      <c r="AC209" s="13"/>
      <c r="AD209" s="13"/>
      <c r="AE209" s="13"/>
      <c r="AF209" s="13"/>
      <c r="AG209" s="13"/>
      <c r="AH209" s="8"/>
      <c r="AI209" s="8"/>
      <c r="AJ209" s="16"/>
    </row>
    <row r="210" spans="1:36">
      <c r="A210" s="31"/>
      <c r="B210" s="8"/>
      <c r="C210" s="8"/>
      <c r="D210" s="8"/>
      <c r="E210" s="8"/>
      <c r="F210" s="366"/>
      <c r="G210" s="4"/>
      <c r="H210" s="4"/>
      <c r="I210" s="4"/>
      <c r="J210" s="4"/>
      <c r="K210" s="4"/>
      <c r="L210" s="4"/>
      <c r="M210" s="4"/>
      <c r="N210" s="4"/>
      <c r="O210" s="4"/>
      <c r="P210" s="4"/>
      <c r="Q210" s="4"/>
      <c r="R210" s="4"/>
      <c r="S210" s="4"/>
      <c r="T210" s="4"/>
      <c r="U210" s="4"/>
      <c r="V210" s="4"/>
      <c r="W210" s="4"/>
      <c r="X210" s="4"/>
      <c r="Y210" s="4"/>
      <c r="Z210" s="4"/>
      <c r="AA210" s="4"/>
      <c r="AB210" s="8"/>
      <c r="AC210" s="8"/>
      <c r="AD210" s="8"/>
      <c r="AE210" s="8"/>
      <c r="AF210" s="8"/>
      <c r="AG210" s="8"/>
      <c r="AH210" s="8"/>
      <c r="AI210" s="8"/>
      <c r="AJ210" s="16"/>
    </row>
    <row r="211" spans="1:36">
      <c r="A211" s="38">
        <v>2</v>
      </c>
      <c r="B211" s="213" t="s">
        <v>2</v>
      </c>
      <c r="C211" s="35">
        <v>0.5</v>
      </c>
      <c r="D211" s="36">
        <v>5</v>
      </c>
      <c r="E211" s="37">
        <v>1</v>
      </c>
      <c r="F211" s="36">
        <f t="shared" ref="F211:F216" si="182">MROUND(SQ*C211,AR)</f>
        <v>50</v>
      </c>
      <c r="G211" s="114">
        <f>+D211*E211</f>
        <v>5</v>
      </c>
      <c r="H211" s="114">
        <f>+F211*G211</f>
        <v>250</v>
      </c>
      <c r="I211" s="4"/>
      <c r="J211" s="4"/>
      <c r="K211" s="4"/>
      <c r="L211" s="4"/>
      <c r="M211" s="114">
        <f t="shared" ref="M211:M216" si="183">IF(ISNUMBER(SEARCH("squat",$B211)),IF($C211&gt;=0.5,IF($C211&lt;0.6,$D211*$E211," ")," ")," ")</f>
        <v>5</v>
      </c>
      <c r="N211" s="114" t="str">
        <f t="shared" ref="N211:N216" si="184">IF(ISNUMBER(SEARCH("squat",$B211)),IF($C211&gt;=0.6,IF($C211&lt;0.7,$D211*$E211," ")," ")," ")</f>
        <v xml:space="preserve"> </v>
      </c>
      <c r="O211" s="114" t="str">
        <f t="shared" ref="O211:O216" si="185">IF(ISNUMBER(SEARCH("squat",$B211)),IF($C211&gt;=0.7,IF($C211&lt;0.8,$D211*$E211," ")," ")," ")</f>
        <v xml:space="preserve"> </v>
      </c>
      <c r="P211" s="114" t="str">
        <f t="shared" ref="P211:P216" si="186">IF(ISNUMBER(SEARCH("squat",$B211)),IF($C211&gt;=0.8,IF($C211&lt;0.9,$D211*$E211," ")," ")," ")</f>
        <v xml:space="preserve"> </v>
      </c>
      <c r="Q211" s="114" t="str">
        <f t="shared" ref="Q211:Q216" si="187">IF(ISNUMBER(SEARCH("squat",$B211)),IF($C211&gt;=0.9,$D211*$E211," ")," ")</f>
        <v xml:space="preserve"> </v>
      </c>
      <c r="R211" s="4"/>
      <c r="S211" s="4"/>
      <c r="T211" s="4"/>
      <c r="U211" s="4"/>
      <c r="V211" s="4"/>
      <c r="W211" s="4"/>
      <c r="X211" s="4"/>
      <c r="Y211" s="4"/>
      <c r="Z211" s="4"/>
      <c r="AA211" s="4"/>
      <c r="AB211" s="5"/>
      <c r="AC211" s="13"/>
      <c r="AD211" s="8"/>
      <c r="AE211" s="8"/>
      <c r="AF211" s="8"/>
      <c r="AG211" s="8"/>
      <c r="AH211" s="8"/>
      <c r="AI211" s="8"/>
      <c r="AJ211" s="16"/>
    </row>
    <row r="212" spans="1:36">
      <c r="A212" s="38"/>
      <c r="B212" s="214" t="str">
        <f>+B211</f>
        <v>Squat</v>
      </c>
      <c r="C212" s="35">
        <v>0.6</v>
      </c>
      <c r="D212" s="36">
        <v>4</v>
      </c>
      <c r="E212" s="37">
        <v>1</v>
      </c>
      <c r="F212" s="36">
        <f t="shared" si="182"/>
        <v>60</v>
      </c>
      <c r="G212" s="114">
        <f t="shared" ref="G212:G214" si="188">+D212*E212</f>
        <v>4</v>
      </c>
      <c r="H212" s="114">
        <f t="shared" ref="H212:H214" si="189">+F212*G212</f>
        <v>240</v>
      </c>
      <c r="I212" s="4"/>
      <c r="J212" s="4"/>
      <c r="K212" s="4"/>
      <c r="L212" s="4"/>
      <c r="M212" s="114" t="str">
        <f t="shared" si="183"/>
        <v xml:space="preserve"> </v>
      </c>
      <c r="N212" s="114">
        <f t="shared" si="184"/>
        <v>4</v>
      </c>
      <c r="O212" s="114" t="str">
        <f t="shared" si="185"/>
        <v xml:space="preserve"> </v>
      </c>
      <c r="P212" s="114" t="str">
        <f t="shared" si="186"/>
        <v xml:space="preserve"> </v>
      </c>
      <c r="Q212" s="114" t="str">
        <f t="shared" si="187"/>
        <v xml:space="preserve"> </v>
      </c>
      <c r="R212" s="4"/>
      <c r="S212" s="4"/>
      <c r="T212" s="4"/>
      <c r="U212" s="4"/>
      <c r="V212" s="4"/>
      <c r="W212" s="4"/>
      <c r="X212" s="4"/>
      <c r="Y212" s="4"/>
      <c r="Z212" s="4"/>
      <c r="AA212" s="4"/>
      <c r="AB212" s="5"/>
      <c r="AC212" s="215"/>
      <c r="AD212" s="8"/>
      <c r="AE212" s="8"/>
      <c r="AF212" s="8"/>
      <c r="AG212" s="8"/>
      <c r="AH212" s="8"/>
      <c r="AI212" s="8"/>
      <c r="AJ212" s="16"/>
    </row>
    <row r="213" spans="1:36">
      <c r="A213" s="205"/>
      <c r="B213" s="214" t="str">
        <f>+B212</f>
        <v>Squat</v>
      </c>
      <c r="C213" s="35">
        <v>0.7</v>
      </c>
      <c r="D213" s="36">
        <v>3</v>
      </c>
      <c r="E213" s="37">
        <v>2</v>
      </c>
      <c r="F213" s="36">
        <f t="shared" si="182"/>
        <v>70</v>
      </c>
      <c r="G213" s="114">
        <f t="shared" si="188"/>
        <v>6</v>
      </c>
      <c r="H213" s="114">
        <f t="shared" si="189"/>
        <v>420</v>
      </c>
      <c r="I213" s="4"/>
      <c r="J213" s="4"/>
      <c r="K213" s="4"/>
      <c r="L213" s="4"/>
      <c r="M213" s="114" t="str">
        <f t="shared" si="183"/>
        <v xml:space="preserve"> </v>
      </c>
      <c r="N213" s="114" t="str">
        <f t="shared" si="184"/>
        <v xml:space="preserve"> </v>
      </c>
      <c r="O213" s="114">
        <f t="shared" si="185"/>
        <v>6</v>
      </c>
      <c r="P213" s="114" t="str">
        <f t="shared" si="186"/>
        <v xml:space="preserve"> </v>
      </c>
      <c r="Q213" s="114" t="str">
        <f t="shared" si="187"/>
        <v xml:space="preserve"> </v>
      </c>
      <c r="R213" s="4"/>
      <c r="S213" s="4"/>
      <c r="T213" s="4"/>
      <c r="U213" s="4"/>
      <c r="V213" s="4"/>
      <c r="W213" s="4"/>
      <c r="X213" s="4"/>
      <c r="Y213" s="4"/>
      <c r="Z213" s="4"/>
      <c r="AA213" s="4"/>
      <c r="AB213" s="5"/>
      <c r="AC213" s="13"/>
      <c r="AD213" s="13"/>
      <c r="AE213" s="8"/>
      <c r="AF213" s="8"/>
      <c r="AG213" s="8"/>
      <c r="AH213" s="8"/>
      <c r="AI213" s="8"/>
      <c r="AJ213" s="16"/>
    </row>
    <row r="214" spans="1:36">
      <c r="A214" s="38"/>
      <c r="B214" s="214" t="str">
        <f>+B213</f>
        <v>Squat</v>
      </c>
      <c r="C214" s="35">
        <v>0.8</v>
      </c>
      <c r="D214" s="36">
        <v>3</v>
      </c>
      <c r="E214" s="37">
        <v>2</v>
      </c>
      <c r="F214" s="36">
        <f t="shared" si="182"/>
        <v>80</v>
      </c>
      <c r="G214" s="114">
        <f t="shared" si="188"/>
        <v>6</v>
      </c>
      <c r="H214" s="114">
        <f t="shared" si="189"/>
        <v>480</v>
      </c>
      <c r="I214" s="4"/>
      <c r="J214" s="4"/>
      <c r="K214" s="4"/>
      <c r="L214" s="4"/>
      <c r="M214" s="114" t="str">
        <f t="shared" si="183"/>
        <v xml:space="preserve"> </v>
      </c>
      <c r="N214" s="114" t="str">
        <f t="shared" si="184"/>
        <v xml:space="preserve"> </v>
      </c>
      <c r="O214" s="114" t="str">
        <f t="shared" si="185"/>
        <v xml:space="preserve"> </v>
      </c>
      <c r="P214" s="114">
        <f t="shared" si="186"/>
        <v>6</v>
      </c>
      <c r="Q214" s="114" t="str">
        <f t="shared" si="187"/>
        <v xml:space="preserve"> </v>
      </c>
      <c r="R214" s="4"/>
      <c r="S214" s="4"/>
      <c r="T214" s="4"/>
      <c r="U214" s="4"/>
      <c r="V214" s="4"/>
      <c r="W214" s="4"/>
      <c r="X214" s="4"/>
      <c r="Y214" s="4"/>
      <c r="Z214" s="4"/>
      <c r="AA214" s="4"/>
      <c r="AB214" s="5"/>
      <c r="AC214" s="13"/>
      <c r="AD214" s="13"/>
      <c r="AE214" s="8"/>
      <c r="AF214" s="8"/>
      <c r="AG214" s="8"/>
      <c r="AH214" s="8"/>
      <c r="AI214" s="8"/>
      <c r="AJ214" s="16"/>
    </row>
    <row r="215" spans="1:36">
      <c r="A215" s="205"/>
      <c r="B215" s="214" t="str">
        <f>+B214</f>
        <v>Squat</v>
      </c>
      <c r="C215" s="35">
        <v>0.85</v>
      </c>
      <c r="D215" s="36">
        <v>2</v>
      </c>
      <c r="E215" s="37">
        <v>3</v>
      </c>
      <c r="F215" s="36">
        <f t="shared" si="182"/>
        <v>85</v>
      </c>
      <c r="G215" s="114">
        <f t="shared" ref="G215:G216" si="190">+D215*E215</f>
        <v>6</v>
      </c>
      <c r="H215" s="114">
        <f t="shared" ref="H215:H216" si="191">+F215*G215</f>
        <v>510</v>
      </c>
      <c r="I215" s="4"/>
      <c r="J215" s="4"/>
      <c r="K215" s="4"/>
      <c r="L215" s="4"/>
      <c r="M215" s="114" t="str">
        <f t="shared" si="183"/>
        <v xml:space="preserve"> </v>
      </c>
      <c r="N215" s="114" t="str">
        <f t="shared" si="184"/>
        <v xml:space="preserve"> </v>
      </c>
      <c r="O215" s="114" t="str">
        <f t="shared" si="185"/>
        <v xml:space="preserve"> </v>
      </c>
      <c r="P215" s="114">
        <f t="shared" si="186"/>
        <v>6</v>
      </c>
      <c r="Q215" s="114" t="str">
        <f t="shared" si="187"/>
        <v xml:space="preserve"> </v>
      </c>
      <c r="R215" s="4"/>
      <c r="S215" s="4"/>
      <c r="T215" s="4"/>
      <c r="U215" s="4"/>
      <c r="V215" s="4"/>
      <c r="W215" s="4"/>
      <c r="X215" s="4"/>
      <c r="Y215" s="4"/>
      <c r="Z215" s="4"/>
      <c r="AA215" s="4"/>
      <c r="AB215" s="5"/>
      <c r="AC215" s="13"/>
      <c r="AD215" s="13"/>
      <c r="AE215" s="13"/>
      <c r="AF215" s="8"/>
      <c r="AG215" s="8"/>
      <c r="AH215" s="8"/>
      <c r="AI215" s="8"/>
      <c r="AJ215" s="16"/>
    </row>
    <row r="216" spans="1:36">
      <c r="A216" s="38"/>
      <c r="B216" s="214" t="str">
        <f>+B215</f>
        <v>Squat</v>
      </c>
      <c r="C216" s="35">
        <v>0.8</v>
      </c>
      <c r="D216" s="36">
        <v>3</v>
      </c>
      <c r="E216" s="37">
        <v>3</v>
      </c>
      <c r="F216" s="36">
        <f t="shared" si="182"/>
        <v>80</v>
      </c>
      <c r="G216" s="114">
        <f t="shared" si="190"/>
        <v>9</v>
      </c>
      <c r="H216" s="114">
        <f t="shared" si="191"/>
        <v>720</v>
      </c>
      <c r="I216" s="4"/>
      <c r="J216" s="4"/>
      <c r="K216" s="4"/>
      <c r="L216" s="4"/>
      <c r="M216" s="114" t="str">
        <f t="shared" si="183"/>
        <v xml:space="preserve"> </v>
      </c>
      <c r="N216" s="114" t="str">
        <f t="shared" si="184"/>
        <v xml:space="preserve"> </v>
      </c>
      <c r="O216" s="114" t="str">
        <f t="shared" si="185"/>
        <v xml:space="preserve"> </v>
      </c>
      <c r="P216" s="114">
        <f t="shared" si="186"/>
        <v>9</v>
      </c>
      <c r="Q216" s="114" t="str">
        <f t="shared" si="187"/>
        <v xml:space="preserve"> </v>
      </c>
      <c r="R216" s="4"/>
      <c r="S216" s="4"/>
      <c r="T216" s="4"/>
      <c r="U216" s="4"/>
      <c r="V216" s="4"/>
      <c r="W216" s="4"/>
      <c r="X216" s="4"/>
      <c r="Y216" s="4"/>
      <c r="Z216" s="4"/>
      <c r="AA216" s="4"/>
      <c r="AB216" s="5"/>
      <c r="AC216" s="13"/>
      <c r="AD216" s="13"/>
      <c r="AE216" s="13"/>
      <c r="AF216" s="8"/>
      <c r="AG216" s="8"/>
      <c r="AH216" s="8"/>
      <c r="AI216" s="8"/>
      <c r="AJ216" s="16"/>
    </row>
    <row r="217" spans="1:36">
      <c r="A217" s="31"/>
      <c r="B217" s="8"/>
      <c r="C217" s="8"/>
      <c r="D217" s="8"/>
      <c r="E217" s="8"/>
      <c r="F217" s="366"/>
      <c r="G217" s="4"/>
      <c r="H217" s="4"/>
      <c r="I217" s="4"/>
      <c r="J217" s="4"/>
      <c r="K217" s="4"/>
      <c r="L217" s="4"/>
      <c r="M217" s="4"/>
      <c r="N217" s="4"/>
      <c r="O217" s="4"/>
      <c r="P217" s="4"/>
      <c r="Q217" s="4"/>
      <c r="R217" s="4"/>
      <c r="S217" s="4"/>
      <c r="T217" s="4"/>
      <c r="U217" s="4"/>
      <c r="V217" s="4"/>
      <c r="W217" s="4"/>
      <c r="X217" s="4"/>
      <c r="Y217" s="4"/>
      <c r="Z217" s="4"/>
      <c r="AA217" s="4"/>
      <c r="AB217" s="8"/>
      <c r="AC217" s="8"/>
      <c r="AD217" s="8"/>
      <c r="AE217" s="8"/>
      <c r="AF217" s="8"/>
      <c r="AG217" s="8"/>
      <c r="AH217" s="8"/>
      <c r="AI217" s="8"/>
      <c r="AJ217" s="16"/>
    </row>
    <row r="218" spans="1:36">
      <c r="A218" s="200">
        <v>3</v>
      </c>
      <c r="B218" s="116" t="s">
        <v>96</v>
      </c>
      <c r="C218" s="201">
        <v>0.5</v>
      </c>
      <c r="D218" s="202">
        <v>6</v>
      </c>
      <c r="E218" s="203">
        <v>1</v>
      </c>
      <c r="F218" s="202">
        <f>MROUND(BP*C218,AR)</f>
        <v>50</v>
      </c>
      <c r="G218" s="4"/>
      <c r="H218" s="4"/>
      <c r="I218" s="217">
        <f t="shared" ref="I218:I220" si="192">+D218*E218</f>
        <v>6</v>
      </c>
      <c r="J218" s="217">
        <f t="shared" ref="J218:J220" si="193">+I218*F218</f>
        <v>300</v>
      </c>
      <c r="K218" s="4"/>
      <c r="L218" s="4"/>
      <c r="M218" s="4"/>
      <c r="N218" s="4"/>
      <c r="O218" s="4"/>
      <c r="P218" s="4"/>
      <c r="Q218" s="4"/>
      <c r="R218" s="217">
        <f t="shared" ref="R218:R219" si="194">IF(ISNUMBER(SEARCH("bench",$B218)),IF($C218&gt;=0.5,IF($C218&lt;0.6,$D218*$E218," ")," ")," ")</f>
        <v>6</v>
      </c>
      <c r="S218" s="217" t="str">
        <f t="shared" ref="S218:S219" si="195">IF(ISNUMBER(SEARCH("bench",$B218)),IF($C218&gt;=0.6,IF($C218&lt;0.7,$D218*$E218," ")," ")," ")</f>
        <v xml:space="preserve"> </v>
      </c>
      <c r="T218" s="217" t="str">
        <f t="shared" ref="T218:T219" si="196">IF(ISNUMBER(SEARCH("bench",$B218)),IF($C218&gt;=0.7,IF($C218&lt;0.8,$D218*$E218," ")," ")," ")</f>
        <v xml:space="preserve"> </v>
      </c>
      <c r="U218" s="217" t="str">
        <f t="shared" ref="U218:U219" si="197">IF(ISNUMBER(SEARCH("bench",$B218)),IF($C218&gt;=0.8,IF($C218&lt;0.9,$D218*$E218," ")," ")," ")</f>
        <v xml:space="preserve"> </v>
      </c>
      <c r="V218" s="217" t="str">
        <f t="shared" ref="V218:V219" si="198">IF(ISNUMBER(SEARCH("bench",$B218)),IF($C218&gt;=0.9,$D218*$E218," ")," ")</f>
        <v xml:space="preserve"> </v>
      </c>
      <c r="W218" s="4"/>
      <c r="X218" s="4"/>
      <c r="Y218" s="4"/>
      <c r="Z218" s="4"/>
      <c r="AA218" s="4"/>
      <c r="AB218" s="5"/>
      <c r="AC218" s="204"/>
      <c r="AD218" s="8"/>
      <c r="AE218" s="8"/>
      <c r="AF218" s="8"/>
      <c r="AG218" s="8"/>
      <c r="AH218" s="8"/>
      <c r="AI218" s="8"/>
      <c r="AJ218" s="16"/>
    </row>
    <row r="219" spans="1:36">
      <c r="A219" s="200"/>
      <c r="B219" s="207" t="str">
        <f>+B218</f>
        <v>Middle Grip BenchPress</v>
      </c>
      <c r="C219" s="10">
        <v>0.6</v>
      </c>
      <c r="D219" s="11">
        <v>6</v>
      </c>
      <c r="E219" s="12">
        <v>1</v>
      </c>
      <c r="F219" s="11">
        <f>MROUND(BP*C219,AR)</f>
        <v>60</v>
      </c>
      <c r="G219" s="4"/>
      <c r="H219" s="4"/>
      <c r="I219" s="111">
        <f t="shared" si="192"/>
        <v>6</v>
      </c>
      <c r="J219" s="111">
        <f t="shared" si="193"/>
        <v>360</v>
      </c>
      <c r="K219" s="4"/>
      <c r="L219" s="4"/>
      <c r="M219" s="4"/>
      <c r="N219" s="4"/>
      <c r="O219" s="4"/>
      <c r="P219" s="4"/>
      <c r="Q219" s="4"/>
      <c r="R219" s="217" t="str">
        <f t="shared" si="194"/>
        <v xml:space="preserve"> </v>
      </c>
      <c r="S219" s="217">
        <f t="shared" si="195"/>
        <v>6</v>
      </c>
      <c r="T219" s="217" t="str">
        <f t="shared" si="196"/>
        <v xml:space="preserve"> </v>
      </c>
      <c r="U219" s="217" t="str">
        <f t="shared" si="197"/>
        <v xml:space="preserve"> </v>
      </c>
      <c r="V219" s="217" t="str">
        <f t="shared" si="198"/>
        <v xml:space="preserve"> </v>
      </c>
      <c r="W219" s="4"/>
      <c r="X219" s="4"/>
      <c r="Y219" s="4"/>
      <c r="Z219" s="4"/>
      <c r="AA219" s="4"/>
      <c r="AB219" s="5"/>
      <c r="AC219" s="215"/>
      <c r="AD219" s="8"/>
      <c r="AE219" s="8"/>
      <c r="AF219" s="8"/>
      <c r="AG219" s="8"/>
      <c r="AH219" s="8"/>
      <c r="AI219" s="8"/>
      <c r="AJ219" s="16"/>
    </row>
    <row r="220" spans="1:36">
      <c r="A220" s="200"/>
      <c r="B220" s="207" t="str">
        <f t="shared" ref="B220" si="199">+B219</f>
        <v>Middle Grip BenchPress</v>
      </c>
      <c r="C220" s="10">
        <v>0.7</v>
      </c>
      <c r="D220" s="11">
        <v>6</v>
      </c>
      <c r="E220" s="12">
        <v>4</v>
      </c>
      <c r="F220" s="11">
        <f>MROUND(BP*C220,AR)</f>
        <v>70</v>
      </c>
      <c r="G220" s="4"/>
      <c r="H220" s="4"/>
      <c r="I220" s="111">
        <f t="shared" si="192"/>
        <v>24</v>
      </c>
      <c r="J220" s="111">
        <f t="shared" si="193"/>
        <v>1680</v>
      </c>
      <c r="K220" s="4"/>
      <c r="L220" s="4"/>
      <c r="M220" s="4"/>
      <c r="N220" s="4"/>
      <c r="O220" s="4"/>
      <c r="P220" s="4"/>
      <c r="Q220" s="4"/>
      <c r="R220" s="111" t="str">
        <f>IF(ISNUMBER(SEARCH("bench",$B220)),IF($C220&gt;=0.5,IF($C220&lt;0.6,$D220*$E220," ")," ")," ")</f>
        <v xml:space="preserve"> </v>
      </c>
      <c r="S220" s="111" t="str">
        <f>IF(ISNUMBER(SEARCH("bench",$B220)),IF($C220&gt;=0.6,IF($C220&lt;0.7,$D220*$E220," ")," ")," ")</f>
        <v xml:space="preserve"> </v>
      </c>
      <c r="T220" s="111">
        <f>IF(ISNUMBER(SEARCH("bench",$B220)),IF($C220&gt;=0.7,IF($C220&lt;0.8,$D220*$E220," ")," ")," ")</f>
        <v>24</v>
      </c>
      <c r="U220" s="111" t="str">
        <f>IF(ISNUMBER(SEARCH("bench",$B220)),IF($C220&gt;=0.8,IF($C220&lt;0.9,$D220*$E220," ")," ")," ")</f>
        <v xml:space="preserve"> </v>
      </c>
      <c r="V220" s="111" t="str">
        <f>IF(ISNUMBER(SEARCH("bench",$B220)),IF($C220&gt;=0.9,$D220*$E220," ")," ")</f>
        <v xml:space="preserve"> </v>
      </c>
      <c r="W220" s="4"/>
      <c r="X220" s="4"/>
      <c r="Y220" s="4"/>
      <c r="Z220" s="4"/>
      <c r="AA220" s="4"/>
      <c r="AB220" s="5"/>
      <c r="AC220" s="204"/>
      <c r="AD220" s="204"/>
      <c r="AE220" s="204"/>
      <c r="AF220" s="204"/>
      <c r="AG220" s="8"/>
      <c r="AH220" s="8"/>
      <c r="AI220" s="8"/>
      <c r="AJ220" s="16"/>
    </row>
    <row r="221" spans="1:36">
      <c r="A221" s="31"/>
      <c r="B221" s="8"/>
      <c r="C221" s="8"/>
      <c r="D221" s="8"/>
      <c r="E221" s="8"/>
      <c r="F221" s="366"/>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16"/>
    </row>
    <row r="222" spans="1:36">
      <c r="A222" s="218">
        <v>4</v>
      </c>
      <c r="B222" s="204" t="s">
        <v>74</v>
      </c>
      <c r="C222" s="219"/>
      <c r="D222" s="220">
        <v>8</v>
      </c>
      <c r="E222" s="221">
        <v>5</v>
      </c>
      <c r="F222" s="220"/>
      <c r="G222" s="4"/>
      <c r="H222" s="4"/>
      <c r="I222" s="4"/>
      <c r="J222" s="4"/>
      <c r="K222" s="4"/>
      <c r="L222" s="4"/>
      <c r="M222" s="4"/>
      <c r="N222" s="4"/>
      <c r="O222" s="4"/>
      <c r="P222" s="4"/>
      <c r="Q222" s="4"/>
      <c r="R222" s="4"/>
      <c r="S222" s="4"/>
      <c r="T222" s="4"/>
      <c r="U222" s="4"/>
      <c r="V222" s="4"/>
      <c r="W222" s="4"/>
      <c r="X222" s="4"/>
      <c r="Y222" s="4"/>
      <c r="Z222" s="4"/>
      <c r="AA222" s="4"/>
      <c r="AB222" s="8"/>
      <c r="AC222" s="204"/>
      <c r="AD222" s="204"/>
      <c r="AE222" s="204"/>
      <c r="AF222" s="204"/>
      <c r="AG222" s="204"/>
      <c r="AH222" s="8"/>
      <c r="AI222" s="8"/>
      <c r="AJ222" s="16"/>
    </row>
    <row r="223" spans="1:36">
      <c r="A223" s="218">
        <v>5</v>
      </c>
      <c r="B223" s="204" t="s">
        <v>58</v>
      </c>
      <c r="C223" s="219"/>
      <c r="D223" s="220">
        <v>8</v>
      </c>
      <c r="E223" s="221">
        <v>5</v>
      </c>
      <c r="F223" s="220"/>
      <c r="G223" s="4"/>
      <c r="H223" s="4"/>
      <c r="I223" s="4"/>
      <c r="J223" s="4"/>
      <c r="K223" s="4"/>
      <c r="L223" s="4"/>
      <c r="M223" s="4"/>
      <c r="N223" s="4"/>
      <c r="O223" s="4"/>
      <c r="P223" s="4"/>
      <c r="Q223" s="4"/>
      <c r="R223" s="4"/>
      <c r="S223" s="4"/>
      <c r="T223" s="4"/>
      <c r="U223" s="4"/>
      <c r="V223" s="4"/>
      <c r="W223" s="4"/>
      <c r="X223" s="4"/>
      <c r="Y223" s="4"/>
      <c r="Z223" s="4"/>
      <c r="AA223" s="4"/>
      <c r="AB223" s="8"/>
      <c r="AC223" s="204"/>
      <c r="AD223" s="204"/>
      <c r="AE223" s="204"/>
      <c r="AF223" s="204"/>
      <c r="AG223" s="204"/>
      <c r="AH223" s="8"/>
      <c r="AI223" s="8"/>
      <c r="AJ223" s="16"/>
    </row>
    <row r="224" spans="1:36">
      <c r="A224" s="218">
        <v>6</v>
      </c>
      <c r="B224" s="204" t="s">
        <v>48</v>
      </c>
      <c r="C224" s="219"/>
      <c r="D224" s="220">
        <v>5</v>
      </c>
      <c r="E224" s="221">
        <v>5</v>
      </c>
      <c r="F224" s="220"/>
      <c r="G224" s="90"/>
      <c r="H224" s="90"/>
      <c r="I224" s="90"/>
      <c r="J224" s="90"/>
      <c r="K224" s="90"/>
      <c r="L224" s="90"/>
      <c r="M224" s="90"/>
      <c r="N224" s="90"/>
      <c r="O224" s="90"/>
      <c r="P224" s="90"/>
      <c r="Q224" s="90"/>
      <c r="R224" s="90"/>
      <c r="S224" s="90"/>
      <c r="T224" s="90"/>
      <c r="U224" s="90"/>
      <c r="V224" s="90"/>
      <c r="W224" s="90"/>
      <c r="X224" s="90"/>
      <c r="Y224" s="90"/>
      <c r="Z224" s="90"/>
      <c r="AA224" s="90"/>
      <c r="AB224" s="27"/>
      <c r="AC224" s="204"/>
      <c r="AD224" s="204"/>
      <c r="AE224" s="204"/>
      <c r="AF224" s="204"/>
      <c r="AG224" s="204"/>
      <c r="AH224" s="27"/>
      <c r="AI224" s="27"/>
      <c r="AJ224" s="19"/>
    </row>
    <row r="225" spans="1:36" ht="15" thickBot="1">
      <c r="G225" s="62">
        <f t="shared" ref="G225:AA225" si="200">SUM(G154:G224)</f>
        <v>102</v>
      </c>
      <c r="H225" s="62">
        <f t="shared" si="200"/>
        <v>6950</v>
      </c>
      <c r="I225" s="62">
        <f t="shared" si="200"/>
        <v>171</v>
      </c>
      <c r="J225" s="62">
        <f t="shared" si="200"/>
        <v>11365</v>
      </c>
      <c r="K225" s="62">
        <f t="shared" si="200"/>
        <v>60</v>
      </c>
      <c r="L225" s="62">
        <f t="shared" si="200"/>
        <v>4525</v>
      </c>
      <c r="M225" s="62">
        <f t="shared" si="200"/>
        <v>16</v>
      </c>
      <c r="N225" s="62">
        <f t="shared" si="200"/>
        <v>38</v>
      </c>
      <c r="O225" s="62">
        <f t="shared" si="200"/>
        <v>12</v>
      </c>
      <c r="P225" s="62">
        <f t="shared" si="200"/>
        <v>36</v>
      </c>
      <c r="Q225" s="62">
        <f t="shared" si="200"/>
        <v>0</v>
      </c>
      <c r="R225" s="62">
        <f t="shared" si="200"/>
        <v>36</v>
      </c>
      <c r="S225" s="62">
        <f t="shared" si="200"/>
        <v>31</v>
      </c>
      <c r="T225" s="62">
        <f t="shared" si="200"/>
        <v>64</v>
      </c>
      <c r="U225" s="62">
        <f t="shared" si="200"/>
        <v>40</v>
      </c>
      <c r="V225" s="62">
        <f t="shared" si="200"/>
        <v>0</v>
      </c>
      <c r="W225" s="62">
        <f t="shared" si="200"/>
        <v>4</v>
      </c>
      <c r="X225" s="62">
        <f t="shared" si="200"/>
        <v>9</v>
      </c>
      <c r="Y225" s="62">
        <f t="shared" si="200"/>
        <v>16</v>
      </c>
      <c r="Z225" s="62">
        <f t="shared" si="200"/>
        <v>31</v>
      </c>
      <c r="AA225" s="62">
        <f t="shared" si="200"/>
        <v>0</v>
      </c>
    </row>
    <row r="226" spans="1:36" ht="15.5" thickTop="1" thickBot="1">
      <c r="G226" s="148"/>
      <c r="H226" s="148"/>
      <c r="I226" s="148"/>
      <c r="J226" s="148"/>
      <c r="K226" s="148"/>
      <c r="L226" s="148"/>
      <c r="M226" s="148"/>
      <c r="N226" s="148"/>
      <c r="O226" s="148"/>
      <c r="P226" s="148"/>
      <c r="Q226" s="148"/>
      <c r="R226" s="148"/>
      <c r="S226" s="148"/>
      <c r="T226" s="148"/>
      <c r="U226" s="148"/>
      <c r="V226" s="148"/>
      <c r="W226" s="148"/>
      <c r="X226" s="148"/>
      <c r="Y226" s="148"/>
      <c r="Z226" s="148"/>
      <c r="AA226" s="148"/>
    </row>
    <row r="227" spans="1:36" ht="15" thickBot="1">
      <c r="A227" s="409" t="s">
        <v>78</v>
      </c>
      <c r="B227" s="410"/>
      <c r="C227" s="59" t="s">
        <v>0</v>
      </c>
      <c r="D227" s="59" t="s">
        <v>5</v>
      </c>
      <c r="E227" s="59" t="s">
        <v>6</v>
      </c>
      <c r="F227" s="369" t="s">
        <v>7</v>
      </c>
      <c r="G227" s="4"/>
      <c r="H227" s="4"/>
      <c r="I227" s="4"/>
      <c r="J227" s="4"/>
      <c r="K227" s="4"/>
      <c r="L227" s="4"/>
      <c r="M227" s="4"/>
      <c r="N227" s="4"/>
      <c r="O227" s="4"/>
      <c r="P227" s="4"/>
      <c r="Q227" s="4"/>
      <c r="R227" s="4"/>
      <c r="S227" s="4"/>
      <c r="T227" s="4"/>
      <c r="U227" s="4"/>
      <c r="V227" s="4"/>
      <c r="W227" s="4"/>
      <c r="X227" s="4"/>
      <c r="Y227" s="4"/>
      <c r="Z227" s="4"/>
      <c r="AA227" s="4"/>
    </row>
    <row r="228" spans="1:36">
      <c r="G228" s="4"/>
      <c r="H228" s="4"/>
      <c r="I228" s="4"/>
      <c r="J228" s="4"/>
      <c r="K228" s="4"/>
      <c r="L228" s="4"/>
      <c r="M228" s="4"/>
      <c r="N228" s="4"/>
      <c r="O228" s="4"/>
      <c r="P228" s="4"/>
      <c r="Q228" s="4"/>
      <c r="R228" s="4"/>
      <c r="S228" s="4"/>
      <c r="T228" s="4"/>
      <c r="U228" s="4"/>
      <c r="V228" s="4"/>
      <c r="W228" s="4"/>
      <c r="X228" s="4"/>
      <c r="Y228" s="4"/>
      <c r="Z228" s="4"/>
      <c r="AA228" s="4"/>
    </row>
    <row r="229" spans="1:36">
      <c r="A229" s="32">
        <v>1</v>
      </c>
      <c r="B229" s="34" t="s">
        <v>2</v>
      </c>
      <c r="C229" s="35">
        <v>0.5</v>
      </c>
      <c r="D229" s="36">
        <v>5</v>
      </c>
      <c r="E229" s="37">
        <v>1</v>
      </c>
      <c r="F229" s="36">
        <f t="shared" ref="F229:F232" si="201">MROUND(SQ*C229,AR)</f>
        <v>50</v>
      </c>
      <c r="G229" s="101">
        <f>+D229*E229</f>
        <v>5</v>
      </c>
      <c r="H229" s="101">
        <f>+F229*G229</f>
        <v>250</v>
      </c>
      <c r="I229" s="4"/>
      <c r="J229" s="4"/>
      <c r="K229" s="4"/>
      <c r="L229" s="4"/>
      <c r="M229" s="102">
        <f t="shared" ref="M229:M234" si="202">IF(ISNUMBER(SEARCH("squat",$B229)),IF($C229&gt;=0.5,IF($C229&lt;0.6,$D229*$E229," ")," ")," ")</f>
        <v>5</v>
      </c>
      <c r="N229" s="102" t="str">
        <f t="shared" ref="N229:N234" si="203">IF(ISNUMBER(SEARCH("squat",$B229)),IF($C229&gt;=0.6,IF($C229&lt;0.7,$D229*$E229," ")," ")," ")</f>
        <v xml:space="preserve"> </v>
      </c>
      <c r="O229" s="102" t="str">
        <f t="shared" ref="O229:O234" si="204">IF(ISNUMBER(SEARCH("squat",$B229)),IF($C229&gt;=0.7,IF($C229&lt;0.8,$D229*$E229," ")," ")," ")</f>
        <v xml:space="preserve"> </v>
      </c>
      <c r="P229" s="102" t="str">
        <f t="shared" ref="P229:P234" si="205">IF(ISNUMBER(SEARCH("squat",$B229)),IF($C229&gt;=0.8,IF($C229&lt;0.9,$D229*$E229," ")," ")," ")</f>
        <v xml:space="preserve"> </v>
      </c>
      <c r="Q229" s="102" t="str">
        <f t="shared" ref="Q229:Q234" si="206">IF(ISNUMBER(SEARCH("squat",$B229)),IF($C229&gt;=0.9,$D229*$E229," ")," ")</f>
        <v xml:space="preserve"> </v>
      </c>
      <c r="R229" s="4"/>
      <c r="S229" s="4"/>
      <c r="T229" s="4"/>
      <c r="U229" s="4"/>
      <c r="V229" s="4"/>
      <c r="W229" s="4"/>
      <c r="X229" s="4"/>
      <c r="Y229" s="4"/>
      <c r="Z229" s="4"/>
      <c r="AA229" s="4"/>
      <c r="AB229" s="17"/>
      <c r="AC229" s="13"/>
      <c r="AD229" s="18"/>
      <c r="AE229" s="18"/>
      <c r="AF229" s="18"/>
      <c r="AG229" s="18"/>
      <c r="AH229" s="18"/>
      <c r="AI229" s="18"/>
      <c r="AJ229" s="14"/>
    </row>
    <row r="230" spans="1:36">
      <c r="A230" s="38"/>
      <c r="B230" s="33" t="str">
        <f>+B229</f>
        <v>Squat</v>
      </c>
      <c r="C230" s="35">
        <v>0.6</v>
      </c>
      <c r="D230" s="36">
        <v>4</v>
      </c>
      <c r="E230" s="37">
        <v>1</v>
      </c>
      <c r="F230" s="36">
        <f t="shared" si="201"/>
        <v>60</v>
      </c>
      <c r="G230" s="101">
        <f t="shared" ref="G230:G231" si="207">+D230*E230</f>
        <v>4</v>
      </c>
      <c r="H230" s="101">
        <f t="shared" ref="H230:H232" si="208">+F230*G230</f>
        <v>240</v>
      </c>
      <c r="I230" s="4"/>
      <c r="J230" s="4"/>
      <c r="K230" s="4"/>
      <c r="L230" s="4"/>
      <c r="M230" s="102" t="str">
        <f t="shared" si="202"/>
        <v xml:space="preserve"> </v>
      </c>
      <c r="N230" s="102">
        <f t="shared" si="203"/>
        <v>4</v>
      </c>
      <c r="O230" s="102" t="str">
        <f t="shared" si="204"/>
        <v xml:space="preserve"> </v>
      </c>
      <c r="P230" s="102" t="str">
        <f t="shared" si="205"/>
        <v xml:space="preserve"> </v>
      </c>
      <c r="Q230" s="102" t="str">
        <f t="shared" si="206"/>
        <v xml:space="preserve"> </v>
      </c>
      <c r="R230" s="4"/>
      <c r="S230" s="4"/>
      <c r="T230" s="4"/>
      <c r="U230" s="4"/>
      <c r="V230" s="4"/>
      <c r="W230" s="4"/>
      <c r="X230" s="4"/>
      <c r="Y230" s="4"/>
      <c r="Z230" s="4"/>
      <c r="AA230" s="4"/>
      <c r="AB230" s="5"/>
      <c r="AC230" s="7"/>
      <c r="AD230" s="8"/>
      <c r="AE230" s="8"/>
      <c r="AF230" s="8"/>
      <c r="AG230" s="8"/>
      <c r="AH230" s="8"/>
      <c r="AI230" s="8"/>
      <c r="AJ230" s="16"/>
    </row>
    <row r="231" spans="1:36">
      <c r="A231" s="38"/>
      <c r="B231" s="33" t="str">
        <f>+B230</f>
        <v>Squat</v>
      </c>
      <c r="C231" s="35">
        <v>0.7</v>
      </c>
      <c r="D231" s="36">
        <v>3</v>
      </c>
      <c r="E231" s="37">
        <v>2</v>
      </c>
      <c r="F231" s="36">
        <f t="shared" si="201"/>
        <v>70</v>
      </c>
      <c r="G231" s="101">
        <f t="shared" si="207"/>
        <v>6</v>
      </c>
      <c r="H231" s="101">
        <f t="shared" si="208"/>
        <v>420</v>
      </c>
      <c r="I231" s="4"/>
      <c r="J231" s="4"/>
      <c r="K231" s="4"/>
      <c r="L231" s="4"/>
      <c r="M231" s="102" t="str">
        <f t="shared" si="202"/>
        <v xml:space="preserve"> </v>
      </c>
      <c r="N231" s="102" t="str">
        <f t="shared" si="203"/>
        <v xml:space="preserve"> </v>
      </c>
      <c r="O231" s="102">
        <f t="shared" si="204"/>
        <v>6</v>
      </c>
      <c r="P231" s="102" t="str">
        <f t="shared" si="205"/>
        <v xml:space="preserve"> </v>
      </c>
      <c r="Q231" s="102" t="str">
        <f t="shared" si="206"/>
        <v xml:space="preserve"> </v>
      </c>
      <c r="R231" s="4"/>
      <c r="S231" s="4"/>
      <c r="T231" s="4"/>
      <c r="U231" s="4"/>
      <c r="V231" s="4"/>
      <c r="W231" s="4"/>
      <c r="X231" s="4"/>
      <c r="Y231" s="4"/>
      <c r="Z231" s="4"/>
      <c r="AA231" s="4"/>
      <c r="AB231" s="5"/>
      <c r="AC231" s="7"/>
      <c r="AD231" s="6"/>
      <c r="AE231" s="8"/>
      <c r="AF231" s="8"/>
      <c r="AG231" s="8"/>
      <c r="AH231" s="8"/>
      <c r="AI231" s="8"/>
      <c r="AJ231" s="16"/>
    </row>
    <row r="232" spans="1:36">
      <c r="A232" s="38"/>
      <c r="B232" s="33" t="str">
        <f>+B231</f>
        <v>Squat</v>
      </c>
      <c r="C232" s="35">
        <v>0.8</v>
      </c>
      <c r="D232" s="36">
        <v>3</v>
      </c>
      <c r="E232" s="37">
        <v>2</v>
      </c>
      <c r="F232" s="36">
        <f t="shared" si="201"/>
        <v>80</v>
      </c>
      <c r="G232" s="101">
        <f>+D232*E232</f>
        <v>6</v>
      </c>
      <c r="H232" s="101">
        <f t="shared" si="208"/>
        <v>480</v>
      </c>
      <c r="I232" s="4"/>
      <c r="J232" s="4"/>
      <c r="K232" s="4"/>
      <c r="L232" s="4"/>
      <c r="M232" s="102" t="str">
        <f t="shared" si="202"/>
        <v xml:space="preserve"> </v>
      </c>
      <c r="N232" s="102" t="str">
        <f t="shared" si="203"/>
        <v xml:space="preserve"> </v>
      </c>
      <c r="O232" s="102" t="str">
        <f t="shared" si="204"/>
        <v xml:space="preserve"> </v>
      </c>
      <c r="P232" s="102">
        <f t="shared" si="205"/>
        <v>6</v>
      </c>
      <c r="Q232" s="102" t="str">
        <f t="shared" si="206"/>
        <v xml:space="preserve"> </v>
      </c>
      <c r="R232" s="4"/>
      <c r="S232" s="4"/>
      <c r="T232" s="4"/>
      <c r="U232" s="4"/>
      <c r="V232" s="4"/>
      <c r="W232" s="4"/>
      <c r="X232" s="4"/>
      <c r="Y232" s="4"/>
      <c r="Z232" s="4"/>
      <c r="AA232" s="4"/>
      <c r="AB232" s="5"/>
      <c r="AC232" s="13"/>
      <c r="AD232" s="13"/>
      <c r="AE232" s="8"/>
      <c r="AF232" s="8"/>
      <c r="AG232" s="8"/>
      <c r="AH232" s="8"/>
      <c r="AI232" s="8"/>
      <c r="AJ232" s="16"/>
    </row>
    <row r="233" spans="1:36">
      <c r="A233" s="38"/>
      <c r="B233" s="33" t="str">
        <f>+B232</f>
        <v>Squat</v>
      </c>
      <c r="C233" s="35">
        <v>0.85</v>
      </c>
      <c r="D233" s="36">
        <v>2</v>
      </c>
      <c r="E233" s="37">
        <v>2</v>
      </c>
      <c r="F233" s="36">
        <f t="shared" ref="F233:F234" si="209">MROUND(SQ*C233,AR)</f>
        <v>85</v>
      </c>
      <c r="G233" s="101">
        <f t="shared" ref="G233" si="210">+D233*E233</f>
        <v>4</v>
      </c>
      <c r="H233" s="101">
        <f t="shared" ref="H233:H234" si="211">+F233*G233</f>
        <v>340</v>
      </c>
      <c r="I233" s="4"/>
      <c r="J233" s="4"/>
      <c r="K233" s="4"/>
      <c r="L233" s="4"/>
      <c r="M233" s="102" t="str">
        <f t="shared" si="202"/>
        <v xml:space="preserve"> </v>
      </c>
      <c r="N233" s="102" t="str">
        <f t="shared" si="203"/>
        <v xml:space="preserve"> </v>
      </c>
      <c r="O233" s="102" t="str">
        <f t="shared" si="204"/>
        <v xml:space="preserve"> </v>
      </c>
      <c r="P233" s="102">
        <f t="shared" si="205"/>
        <v>4</v>
      </c>
      <c r="Q233" s="102" t="str">
        <f t="shared" si="206"/>
        <v xml:space="preserve"> </v>
      </c>
      <c r="R233" s="4"/>
      <c r="S233" s="4"/>
      <c r="T233" s="4"/>
      <c r="U233" s="4"/>
      <c r="V233" s="4"/>
      <c r="W233" s="4"/>
      <c r="X233" s="4"/>
      <c r="Y233" s="4"/>
      <c r="Z233" s="4"/>
      <c r="AA233" s="4"/>
      <c r="AB233" s="5"/>
      <c r="AC233" s="7"/>
      <c r="AD233" s="6"/>
      <c r="AE233" s="8"/>
      <c r="AF233" s="8"/>
      <c r="AG233" s="8"/>
      <c r="AH233" s="8"/>
      <c r="AI233" s="8"/>
      <c r="AJ233" s="16"/>
    </row>
    <row r="234" spans="1:36">
      <c r="A234" s="38"/>
      <c r="B234" s="33" t="str">
        <f>+B232</f>
        <v>Squat</v>
      </c>
      <c r="C234" s="35">
        <v>0.9</v>
      </c>
      <c r="D234" s="36">
        <v>1</v>
      </c>
      <c r="E234" s="37">
        <v>2</v>
      </c>
      <c r="F234" s="36">
        <f t="shared" si="209"/>
        <v>90</v>
      </c>
      <c r="G234" s="101">
        <f>+D234*E234</f>
        <v>2</v>
      </c>
      <c r="H234" s="101">
        <f t="shared" si="211"/>
        <v>180</v>
      </c>
      <c r="I234" s="4"/>
      <c r="J234" s="4"/>
      <c r="K234" s="4"/>
      <c r="L234" s="4"/>
      <c r="M234" s="102" t="str">
        <f t="shared" si="202"/>
        <v xml:space="preserve"> </v>
      </c>
      <c r="N234" s="102" t="str">
        <f t="shared" si="203"/>
        <v xml:space="preserve"> </v>
      </c>
      <c r="O234" s="102" t="str">
        <f t="shared" si="204"/>
        <v xml:space="preserve"> </v>
      </c>
      <c r="P234" s="102" t="str">
        <f t="shared" si="205"/>
        <v xml:space="preserve"> </v>
      </c>
      <c r="Q234" s="102">
        <f t="shared" si="206"/>
        <v>2</v>
      </c>
      <c r="R234" s="4"/>
      <c r="S234" s="4"/>
      <c r="T234" s="4"/>
      <c r="U234" s="4"/>
      <c r="V234" s="4"/>
      <c r="W234" s="4"/>
      <c r="X234" s="4"/>
      <c r="Y234" s="4"/>
      <c r="Z234" s="4"/>
      <c r="AA234" s="4"/>
      <c r="AB234" s="5"/>
      <c r="AC234" s="13"/>
      <c r="AD234" s="13"/>
      <c r="AE234" s="8"/>
      <c r="AF234" s="8"/>
      <c r="AG234" s="8"/>
      <c r="AH234" s="8"/>
      <c r="AI234" s="8"/>
      <c r="AJ234" s="16"/>
    </row>
    <row r="235" spans="1:36">
      <c r="A235" s="31"/>
      <c r="B235" s="8"/>
      <c r="C235" s="8"/>
      <c r="D235" s="8"/>
      <c r="E235" s="8"/>
      <c r="F235" s="366"/>
      <c r="G235" s="4"/>
      <c r="H235" s="4"/>
      <c r="I235" s="4"/>
      <c r="J235" s="4"/>
      <c r="K235" s="4"/>
      <c r="L235" s="4"/>
      <c r="M235" s="4"/>
      <c r="N235" s="4"/>
      <c r="O235" s="4"/>
      <c r="P235" s="4"/>
      <c r="Q235" s="4"/>
      <c r="R235" s="4"/>
      <c r="S235" s="4"/>
      <c r="T235" s="4"/>
      <c r="U235" s="4"/>
      <c r="V235" s="4"/>
      <c r="W235" s="4"/>
      <c r="X235" s="4"/>
      <c r="Y235" s="4"/>
      <c r="Z235" s="4"/>
      <c r="AA235" s="4"/>
      <c r="AB235" s="5"/>
      <c r="AC235" s="8"/>
      <c r="AD235" s="8"/>
      <c r="AE235" s="8"/>
      <c r="AF235" s="8"/>
      <c r="AG235" s="8"/>
      <c r="AH235" s="8"/>
      <c r="AI235" s="8"/>
      <c r="AJ235" s="16"/>
    </row>
    <row r="236" spans="1:36">
      <c r="A236" s="15">
        <v>2</v>
      </c>
      <c r="B236" s="39" t="s">
        <v>79</v>
      </c>
      <c r="C236" s="28">
        <v>0.55000000000000004</v>
      </c>
      <c r="D236" s="29">
        <v>3</v>
      </c>
      <c r="E236" s="30">
        <v>1</v>
      </c>
      <c r="F236" s="11">
        <f t="shared" ref="F236:F240" si="212">MROUND(BP*C236,AR)</f>
        <v>55</v>
      </c>
      <c r="G236" s="4"/>
      <c r="H236" s="4"/>
      <c r="I236" s="58">
        <f t="shared" ref="I236:I238" si="213">+D236*E236</f>
        <v>3</v>
      </c>
      <c r="J236" s="58">
        <f t="shared" ref="J236:J238" si="214">+I236*F236</f>
        <v>165</v>
      </c>
      <c r="K236" s="4"/>
      <c r="L236" s="4"/>
      <c r="M236" s="4"/>
      <c r="N236" s="4"/>
      <c r="O236" s="4"/>
      <c r="P236" s="4"/>
      <c r="Q236" s="4"/>
      <c r="R236" s="58">
        <f t="shared" ref="R236:R240" si="215">IF(ISNUMBER(SEARCH("bench",$B236)),IF($C236&gt;=0.5,IF($C236&lt;0.6,$D236*$E236," ")," ")," ")</f>
        <v>3</v>
      </c>
      <c r="S236" s="58" t="str">
        <f t="shared" ref="S236:S240" si="216">IF(ISNUMBER(SEARCH("bench",$B236)),IF($C236&gt;=0.6,IF($C236&lt;0.7,$D236*$E236," ")," ")," ")</f>
        <v xml:space="preserve"> </v>
      </c>
      <c r="T236" s="58" t="str">
        <f t="shared" ref="T236:T240" si="217">IF(ISNUMBER(SEARCH("bench",$B236)),IF($C236&gt;=0.7,IF($C236&lt;0.8,$D236*$E236," ")," ")," ")</f>
        <v xml:space="preserve"> </v>
      </c>
      <c r="U236" s="58" t="str">
        <f t="shared" ref="U236:U240" si="218">IF(ISNUMBER(SEARCH("bench",$B236)),IF($C236&gt;=0.8,IF($C236&lt;0.9,$D236*$E236," ")," ")," ")</f>
        <v xml:space="preserve"> </v>
      </c>
      <c r="V236" s="58" t="str">
        <f t="shared" ref="V236:V240" si="219">IF(ISNUMBER(SEARCH("bench",$B236)),IF($C236&gt;=0.9,$D236*$E236," ")," ")</f>
        <v xml:space="preserve"> </v>
      </c>
      <c r="W236" s="4"/>
      <c r="X236" s="4"/>
      <c r="Y236" s="4"/>
      <c r="Z236" s="4"/>
      <c r="AA236" s="4"/>
      <c r="AB236" s="5"/>
      <c r="AC236" s="47"/>
      <c r="AD236" s="8"/>
      <c r="AE236" s="8"/>
      <c r="AF236" s="8"/>
      <c r="AG236" s="8"/>
      <c r="AH236" s="8"/>
      <c r="AI236" s="8"/>
      <c r="AJ236" s="16"/>
    </row>
    <row r="237" spans="1:36">
      <c r="A237" s="21"/>
      <c r="B237" s="20" t="str">
        <f>+B236</f>
        <v xml:space="preserve">BenchPress </v>
      </c>
      <c r="C237" s="10">
        <v>0.65</v>
      </c>
      <c r="D237" s="11">
        <v>3</v>
      </c>
      <c r="E237" s="12">
        <v>1</v>
      </c>
      <c r="F237" s="11">
        <f t="shared" si="212"/>
        <v>65</v>
      </c>
      <c r="G237" s="4"/>
      <c r="H237" s="4"/>
      <c r="I237" s="58">
        <f t="shared" si="213"/>
        <v>3</v>
      </c>
      <c r="J237" s="58">
        <f t="shared" si="214"/>
        <v>195</v>
      </c>
      <c r="K237" s="4"/>
      <c r="L237" s="4"/>
      <c r="M237" s="4"/>
      <c r="N237" s="4"/>
      <c r="O237" s="4"/>
      <c r="P237" s="4"/>
      <c r="Q237" s="4"/>
      <c r="R237" s="58" t="str">
        <f t="shared" si="215"/>
        <v xml:space="preserve"> </v>
      </c>
      <c r="S237" s="58">
        <f t="shared" si="216"/>
        <v>3</v>
      </c>
      <c r="T237" s="58" t="str">
        <f>IF(ISNUMBER(SEARCH("bench",$B237)),IF($C237&gt;=0.7,IF($C237&lt;0.8,$D237*$E237," ")," ")," ")</f>
        <v xml:space="preserve"> </v>
      </c>
      <c r="U237" s="58" t="str">
        <f t="shared" si="218"/>
        <v xml:space="preserve"> </v>
      </c>
      <c r="V237" s="58" t="str">
        <f t="shared" si="219"/>
        <v xml:space="preserve"> </v>
      </c>
      <c r="W237" s="4"/>
      <c r="X237" s="4"/>
      <c r="Y237" s="4"/>
      <c r="Z237" s="4"/>
      <c r="AA237" s="4"/>
      <c r="AB237" s="8"/>
      <c r="AC237" s="13"/>
      <c r="AD237" s="8"/>
      <c r="AE237" s="8"/>
      <c r="AF237" s="8"/>
      <c r="AG237" s="8"/>
      <c r="AH237" s="8"/>
      <c r="AI237" s="8"/>
      <c r="AJ237" s="16"/>
    </row>
    <row r="238" spans="1:36">
      <c r="A238" s="15"/>
      <c r="B238" s="20" t="str">
        <f>+B237</f>
        <v xml:space="preserve">BenchPress </v>
      </c>
      <c r="C238" s="10">
        <v>0.75</v>
      </c>
      <c r="D238" s="11">
        <v>3</v>
      </c>
      <c r="E238" s="12">
        <v>2</v>
      </c>
      <c r="F238" s="11">
        <f t="shared" si="212"/>
        <v>75</v>
      </c>
      <c r="G238" s="4"/>
      <c r="H238" s="4"/>
      <c r="I238" s="58">
        <f t="shared" si="213"/>
        <v>6</v>
      </c>
      <c r="J238" s="58">
        <f t="shared" si="214"/>
        <v>450</v>
      </c>
      <c r="K238" s="4"/>
      <c r="L238" s="4"/>
      <c r="M238" s="4"/>
      <c r="N238" s="4"/>
      <c r="O238" s="4"/>
      <c r="P238" s="4"/>
      <c r="Q238" s="4"/>
      <c r="R238" s="58" t="str">
        <f t="shared" si="215"/>
        <v xml:space="preserve"> </v>
      </c>
      <c r="S238" s="58" t="str">
        <f t="shared" si="216"/>
        <v xml:space="preserve"> </v>
      </c>
      <c r="T238" s="58">
        <f t="shared" si="217"/>
        <v>6</v>
      </c>
      <c r="U238" s="58" t="str">
        <f t="shared" si="218"/>
        <v xml:space="preserve"> </v>
      </c>
      <c r="V238" s="58" t="str">
        <f t="shared" si="219"/>
        <v xml:space="preserve"> </v>
      </c>
      <c r="W238" s="4"/>
      <c r="X238" s="4"/>
      <c r="Y238" s="4"/>
      <c r="Z238" s="4"/>
      <c r="AA238" s="4"/>
      <c r="AB238" s="5"/>
      <c r="AC238" s="13"/>
      <c r="AD238" s="13"/>
      <c r="AE238" s="8"/>
      <c r="AF238" s="8"/>
      <c r="AG238" s="8"/>
      <c r="AH238" s="8"/>
      <c r="AI238" s="8"/>
      <c r="AJ238" s="16"/>
    </row>
    <row r="239" spans="1:36">
      <c r="A239" s="21"/>
      <c r="B239" s="20" t="str">
        <f>+B238</f>
        <v xml:space="preserve">BenchPress </v>
      </c>
      <c r="C239" s="10">
        <v>0.85</v>
      </c>
      <c r="D239" s="11">
        <v>2</v>
      </c>
      <c r="E239" s="12">
        <v>3</v>
      </c>
      <c r="F239" s="11">
        <f t="shared" si="212"/>
        <v>85</v>
      </c>
      <c r="G239" s="4"/>
      <c r="H239" s="4"/>
      <c r="I239" s="58">
        <f t="shared" ref="I239:I240" si="220">+D239*E239</f>
        <v>6</v>
      </c>
      <c r="J239" s="58">
        <f t="shared" ref="J239:J240" si="221">+I239*F239</f>
        <v>510</v>
      </c>
      <c r="K239" s="4"/>
      <c r="L239" s="4"/>
      <c r="M239" s="4"/>
      <c r="N239" s="4"/>
      <c r="O239" s="4"/>
      <c r="P239" s="4"/>
      <c r="Q239" s="4"/>
      <c r="R239" s="58" t="str">
        <f t="shared" si="215"/>
        <v xml:space="preserve"> </v>
      </c>
      <c r="S239" s="58" t="str">
        <f t="shared" si="216"/>
        <v xml:space="preserve"> </v>
      </c>
      <c r="T239" s="58" t="str">
        <f>IF(ISNUMBER(SEARCH("bench",$B239)),IF($C239&gt;=0.7,IF($C239&lt;0.8,$D239*$E239," ")," ")," ")</f>
        <v xml:space="preserve"> </v>
      </c>
      <c r="U239" s="58">
        <f t="shared" si="218"/>
        <v>6</v>
      </c>
      <c r="V239" s="58" t="str">
        <f t="shared" si="219"/>
        <v xml:space="preserve"> </v>
      </c>
      <c r="W239" s="4"/>
      <c r="X239" s="4"/>
      <c r="Y239" s="4"/>
      <c r="Z239" s="4"/>
      <c r="AA239" s="4"/>
      <c r="AB239" s="8"/>
      <c r="AC239" s="13"/>
      <c r="AD239" s="13"/>
      <c r="AE239" s="13"/>
      <c r="AF239" s="8"/>
      <c r="AG239" s="8"/>
      <c r="AH239" s="8"/>
      <c r="AI239" s="8"/>
      <c r="AJ239" s="16"/>
    </row>
    <row r="240" spans="1:36">
      <c r="A240" s="15"/>
      <c r="B240" s="20" t="str">
        <f>+B239</f>
        <v xml:space="preserve">BenchPress </v>
      </c>
      <c r="C240" s="10">
        <v>0.8</v>
      </c>
      <c r="D240" s="11">
        <v>3</v>
      </c>
      <c r="E240" s="12">
        <v>2</v>
      </c>
      <c r="F240" s="11">
        <f t="shared" si="212"/>
        <v>80</v>
      </c>
      <c r="G240" s="4"/>
      <c r="H240" s="4"/>
      <c r="I240" s="58">
        <f t="shared" si="220"/>
        <v>6</v>
      </c>
      <c r="J240" s="58">
        <f t="shared" si="221"/>
        <v>480</v>
      </c>
      <c r="K240" s="4"/>
      <c r="L240" s="4"/>
      <c r="M240" s="4"/>
      <c r="N240" s="4"/>
      <c r="O240" s="4"/>
      <c r="P240" s="4"/>
      <c r="Q240" s="4"/>
      <c r="R240" s="58" t="str">
        <f t="shared" si="215"/>
        <v xml:space="preserve"> </v>
      </c>
      <c r="S240" s="58" t="str">
        <f t="shared" si="216"/>
        <v xml:space="preserve"> </v>
      </c>
      <c r="T240" s="58" t="str">
        <f t="shared" si="217"/>
        <v xml:space="preserve"> </v>
      </c>
      <c r="U240" s="58">
        <f t="shared" si="218"/>
        <v>6</v>
      </c>
      <c r="V240" s="58" t="str">
        <f t="shared" si="219"/>
        <v xml:space="preserve"> </v>
      </c>
      <c r="W240" s="4"/>
      <c r="X240" s="4"/>
      <c r="Y240" s="4"/>
      <c r="Z240" s="4"/>
      <c r="AA240" s="4"/>
      <c r="AB240" s="5"/>
      <c r="AC240" s="13"/>
      <c r="AD240" s="13"/>
      <c r="AE240" s="8"/>
      <c r="AF240" s="8"/>
      <c r="AG240" s="8"/>
      <c r="AH240" s="8"/>
      <c r="AI240" s="8"/>
      <c r="AJ240" s="16"/>
    </row>
    <row r="241" spans="1:36">
      <c r="A241" s="31"/>
      <c r="B241" s="8"/>
      <c r="C241" s="8"/>
      <c r="D241" s="8"/>
      <c r="E241" s="8"/>
      <c r="F241" s="366"/>
      <c r="G241" s="4"/>
      <c r="H241" s="4"/>
      <c r="I241" s="4"/>
      <c r="J241" s="4"/>
      <c r="K241" s="4"/>
      <c r="L241" s="4"/>
      <c r="M241" s="4"/>
      <c r="N241" s="4"/>
      <c r="O241" s="4"/>
      <c r="P241" s="4"/>
      <c r="Q241" s="4"/>
      <c r="R241" s="4"/>
      <c r="S241" s="4"/>
      <c r="T241" s="4"/>
      <c r="U241" s="4"/>
      <c r="V241" s="4"/>
      <c r="W241" s="4"/>
      <c r="X241" s="4"/>
      <c r="Y241" s="4"/>
      <c r="Z241" s="4"/>
      <c r="AA241" s="4"/>
      <c r="AB241" s="5"/>
      <c r="AC241" s="8"/>
      <c r="AD241" s="8"/>
      <c r="AE241" s="8"/>
      <c r="AF241" s="8"/>
      <c r="AG241" s="8"/>
      <c r="AH241" s="8"/>
      <c r="AI241" s="8"/>
      <c r="AJ241" s="16"/>
    </row>
    <row r="242" spans="1:36">
      <c r="A242" s="23">
        <v>3</v>
      </c>
      <c r="B242" s="6" t="s">
        <v>9</v>
      </c>
      <c r="C242" s="24"/>
      <c r="D242" s="25">
        <v>8</v>
      </c>
      <c r="E242" s="26">
        <v>5</v>
      </c>
      <c r="F242" s="25"/>
      <c r="G242" s="4"/>
      <c r="H242" s="4"/>
      <c r="I242" s="4"/>
      <c r="J242" s="4"/>
      <c r="K242" s="4"/>
      <c r="L242" s="4"/>
      <c r="M242" s="4"/>
      <c r="N242" s="4"/>
      <c r="O242" s="4"/>
      <c r="P242" s="4"/>
      <c r="Q242" s="4"/>
      <c r="R242" s="4"/>
      <c r="S242" s="4"/>
      <c r="T242" s="4"/>
      <c r="U242" s="4"/>
      <c r="V242" s="4"/>
      <c r="W242" s="4"/>
      <c r="X242" s="4"/>
      <c r="Y242" s="4"/>
      <c r="Z242" s="4"/>
      <c r="AA242" s="4"/>
      <c r="AB242" s="8"/>
      <c r="AC242" s="22"/>
      <c r="AD242" s="22"/>
      <c r="AE242" s="22"/>
      <c r="AF242" s="22"/>
      <c r="AG242" s="22"/>
      <c r="AH242" s="8"/>
      <c r="AI242" s="8"/>
      <c r="AJ242" s="16"/>
    </row>
    <row r="243" spans="1:36">
      <c r="A243" s="31"/>
      <c r="B243" s="8"/>
      <c r="C243" s="8"/>
      <c r="D243" s="8"/>
      <c r="E243" s="8"/>
      <c r="F243" s="366"/>
      <c r="G243" s="4"/>
      <c r="H243" s="4"/>
      <c r="I243" s="4"/>
      <c r="J243" s="4"/>
      <c r="K243" s="4"/>
      <c r="L243" s="4"/>
      <c r="M243" s="4"/>
      <c r="N243" s="4"/>
      <c r="O243" s="4"/>
      <c r="P243" s="4"/>
      <c r="Q243" s="4"/>
      <c r="R243" s="4"/>
      <c r="S243" s="4"/>
      <c r="T243" s="4"/>
      <c r="U243" s="4"/>
      <c r="V243" s="4"/>
      <c r="W243" s="4"/>
      <c r="X243" s="4"/>
      <c r="Y243" s="4"/>
      <c r="Z243" s="4"/>
      <c r="AA243" s="4"/>
      <c r="AB243" s="5"/>
      <c r="AC243" s="8"/>
      <c r="AD243" s="8"/>
      <c r="AE243" s="8"/>
      <c r="AF243" s="8"/>
      <c r="AG243" s="8"/>
      <c r="AH243" s="8"/>
      <c r="AI243" s="8"/>
      <c r="AJ243" s="16"/>
    </row>
    <row r="244" spans="1:36">
      <c r="A244" s="32">
        <v>4</v>
      </c>
      <c r="B244" s="34" t="s">
        <v>89</v>
      </c>
      <c r="C244" s="35">
        <v>0.55000000000000004</v>
      </c>
      <c r="D244" s="36">
        <v>3</v>
      </c>
      <c r="E244" s="37">
        <v>1</v>
      </c>
      <c r="F244" s="36">
        <f>MROUND(SQ*C244,AR)</f>
        <v>55</v>
      </c>
      <c r="G244" s="101">
        <f>+D244*E244</f>
        <v>3</v>
      </c>
      <c r="H244" s="101">
        <f>+F244*G244</f>
        <v>165</v>
      </c>
      <c r="I244" s="4"/>
      <c r="J244" s="4"/>
      <c r="K244" s="4"/>
      <c r="L244" s="4"/>
      <c r="M244" s="102">
        <f>IF(ISNUMBER(SEARCH("squat",$B244)),IF($C244&gt;=0.5,IF($C244&lt;0.6,$D244*$E244," ")," ")," ")</f>
        <v>3</v>
      </c>
      <c r="N244" s="102" t="str">
        <f>IF(ISNUMBER(SEARCH("squat",$B244)),IF($C244&gt;=0.6,IF($C244&lt;0.7,$D244*$E244," ")," ")," ")</f>
        <v xml:space="preserve"> </v>
      </c>
      <c r="O244" s="102" t="str">
        <f>IF(ISNUMBER(SEARCH("squat",$B244)),IF($C244&gt;=0.7,IF($C244&lt;0.8,$D244*$E244," ")," ")," ")</f>
        <v xml:space="preserve"> </v>
      </c>
      <c r="P244" s="102" t="str">
        <f>IF(ISNUMBER(SEARCH("squat",$B244)),IF($C244&gt;=0.8,IF($C244&lt;0.9,$D244*$E244," ")," ")," ")</f>
        <v xml:space="preserve"> </v>
      </c>
      <c r="Q244" s="102" t="str">
        <f>IF(ISNUMBER(SEARCH("squat",$B244)),IF($C244&gt;=0.9,$D244*$E244," ")," ")</f>
        <v xml:space="preserve"> </v>
      </c>
      <c r="R244" s="4"/>
      <c r="S244" s="4"/>
      <c r="T244" s="4"/>
      <c r="U244" s="4"/>
      <c r="V244" s="4"/>
      <c r="W244" s="4"/>
      <c r="X244" s="4"/>
      <c r="Y244" s="4"/>
      <c r="Z244" s="4"/>
      <c r="AA244" s="4"/>
      <c r="AB244" s="5"/>
      <c r="AC244" s="13"/>
      <c r="AD244" s="8"/>
      <c r="AE244" s="8"/>
      <c r="AF244" s="8"/>
      <c r="AG244" s="8"/>
      <c r="AH244" s="8"/>
      <c r="AI244" s="8"/>
      <c r="AJ244" s="16"/>
    </row>
    <row r="245" spans="1:36">
      <c r="A245" s="38"/>
      <c r="B245" s="33" t="str">
        <f>+B244</f>
        <v>Squat w. Chains</v>
      </c>
      <c r="C245" s="35">
        <v>0.65</v>
      </c>
      <c r="D245" s="36">
        <v>3</v>
      </c>
      <c r="E245" s="37">
        <v>1</v>
      </c>
      <c r="F245" s="36">
        <f>MROUND(SQ*C245,AR)</f>
        <v>65</v>
      </c>
      <c r="G245" s="101">
        <f t="shared" ref="G245:G246" si="222">+D245*E245</f>
        <v>3</v>
      </c>
      <c r="H245" s="101">
        <f t="shared" ref="H245:H246" si="223">+F245*G245</f>
        <v>195</v>
      </c>
      <c r="I245" s="4"/>
      <c r="J245" s="4"/>
      <c r="K245" s="4"/>
      <c r="L245" s="4"/>
      <c r="M245" s="102" t="str">
        <f>IF(ISNUMBER(SEARCH("squat",$B245)),IF($C245&gt;=0.5,IF($C245&lt;0.6,$D245*$E245," ")," ")," ")</f>
        <v xml:space="preserve"> </v>
      </c>
      <c r="N245" s="102">
        <f>IF(ISNUMBER(SEARCH("squat",$B245)),IF($C245&gt;=0.6,IF($C245&lt;0.7,$D245*$E245," ")," ")," ")</f>
        <v>3</v>
      </c>
      <c r="O245" s="102" t="str">
        <f>IF(ISNUMBER(SEARCH("squat",$B245)),IF($C245&gt;=0.7,IF($C245&lt;0.8,$D245*$E245," ")," ")," ")</f>
        <v xml:space="preserve"> </v>
      </c>
      <c r="P245" s="102" t="str">
        <f>IF(ISNUMBER(SEARCH("squat",$B245)),IF($C245&gt;=0.8,IF($C245&lt;0.9,$D245*$E245," ")," ")," ")</f>
        <v xml:space="preserve"> </v>
      </c>
      <c r="Q245" s="102" t="str">
        <f>IF(ISNUMBER(SEARCH("squat",$B245)),IF($C245&gt;=0.9,$D245*$E245," ")," ")</f>
        <v xml:space="preserve"> </v>
      </c>
      <c r="R245" s="4"/>
      <c r="S245" s="4"/>
      <c r="T245" s="4"/>
      <c r="U245" s="4"/>
      <c r="V245" s="4"/>
      <c r="W245" s="4"/>
      <c r="X245" s="4"/>
      <c r="Y245" s="4"/>
      <c r="Z245" s="4"/>
      <c r="AA245" s="4"/>
      <c r="AB245" s="5"/>
      <c r="AC245" s="7"/>
      <c r="AD245" s="8"/>
      <c r="AE245" s="8"/>
      <c r="AF245" s="8"/>
      <c r="AG245" s="8"/>
      <c r="AH245" s="8"/>
      <c r="AI245" s="8"/>
      <c r="AJ245" s="16"/>
    </row>
    <row r="246" spans="1:36">
      <c r="A246" s="38"/>
      <c r="B246" s="33" t="str">
        <f>+B245</f>
        <v>Squat w. Chains</v>
      </c>
      <c r="C246" s="35">
        <v>0.75</v>
      </c>
      <c r="D246" s="36">
        <v>3</v>
      </c>
      <c r="E246" s="37">
        <v>5</v>
      </c>
      <c r="F246" s="36">
        <f>MROUND(SQ*C246,AR)</f>
        <v>75</v>
      </c>
      <c r="G246" s="101">
        <f t="shared" si="222"/>
        <v>15</v>
      </c>
      <c r="H246" s="101">
        <f t="shared" si="223"/>
        <v>1125</v>
      </c>
      <c r="I246" s="4"/>
      <c r="J246" s="4"/>
      <c r="K246" s="4"/>
      <c r="L246" s="4"/>
      <c r="M246" s="102" t="str">
        <f>IF(ISNUMBER(SEARCH("squat",$B246)),IF($C246&gt;=0.5,IF($C246&lt;0.6,$D246*$E246," ")," ")," ")</f>
        <v xml:space="preserve"> </v>
      </c>
      <c r="N246" s="102" t="str">
        <f>IF(ISNUMBER(SEARCH("squat",$B246)),IF($C246&gt;=0.6,IF($C246&lt;0.7,$D246*$E246," ")," ")," ")</f>
        <v xml:space="preserve"> </v>
      </c>
      <c r="O246" s="102">
        <f>IF(ISNUMBER(SEARCH("squat",$B246)),IF($C246&gt;=0.7,IF($C246&lt;0.8,$D246*$E246," ")," ")," ")</f>
        <v>15</v>
      </c>
      <c r="P246" s="102" t="str">
        <f>IF(ISNUMBER(SEARCH("squat",$B246)),IF($C246&gt;=0.8,IF($C246&lt;0.9,$D246*$E246," ")," ")," ")</f>
        <v xml:space="preserve"> </v>
      </c>
      <c r="Q246" s="102" t="str">
        <f>IF(ISNUMBER(SEARCH("squat",$B246)),IF($C246&gt;=0.9,$D246*$E246," ")," ")</f>
        <v xml:space="preserve"> </v>
      </c>
      <c r="R246" s="4"/>
      <c r="S246" s="4"/>
      <c r="T246" s="4"/>
      <c r="U246" s="4"/>
      <c r="V246" s="4"/>
      <c r="W246" s="4"/>
      <c r="X246" s="4"/>
      <c r="Y246" s="4"/>
      <c r="Z246" s="4"/>
      <c r="AA246" s="4"/>
      <c r="AB246" s="5"/>
      <c r="AC246" s="192"/>
      <c r="AD246" s="192"/>
      <c r="AE246" s="192"/>
      <c r="AF246" s="192"/>
      <c r="AG246" s="192"/>
      <c r="AH246" s="8"/>
      <c r="AI246" s="8"/>
      <c r="AJ246" s="16"/>
    </row>
    <row r="248" spans="1:36">
      <c r="A248" s="23">
        <v>5</v>
      </c>
      <c r="B248" s="6" t="s">
        <v>58</v>
      </c>
      <c r="C248" s="24"/>
      <c r="D248" s="25">
        <v>8</v>
      </c>
      <c r="E248" s="26">
        <v>5</v>
      </c>
      <c r="F248" s="25"/>
      <c r="G248" s="4"/>
      <c r="H248" s="4"/>
      <c r="I248" s="4"/>
      <c r="J248" s="4"/>
      <c r="K248" s="4"/>
      <c r="L248" s="4"/>
      <c r="M248" s="4"/>
      <c r="N248" s="4"/>
      <c r="O248" s="4"/>
      <c r="P248" s="4"/>
      <c r="Q248" s="4"/>
      <c r="R248" s="4"/>
      <c r="S248" s="4"/>
      <c r="T248" s="4"/>
      <c r="U248" s="4"/>
      <c r="V248" s="4"/>
      <c r="W248" s="4"/>
      <c r="X248" s="4"/>
      <c r="Y248" s="4"/>
      <c r="Z248" s="4"/>
      <c r="AA248" s="4"/>
      <c r="AB248" s="8"/>
      <c r="AC248" s="22"/>
      <c r="AD248" s="22"/>
      <c r="AE248" s="22"/>
      <c r="AF248" s="22"/>
      <c r="AG248" s="22"/>
      <c r="AH248" s="8"/>
      <c r="AI248" s="8"/>
      <c r="AJ248" s="16"/>
    </row>
    <row r="249" spans="1:36">
      <c r="A249" s="23">
        <v>6</v>
      </c>
      <c r="B249" s="6" t="s">
        <v>48</v>
      </c>
      <c r="C249" s="24"/>
      <c r="D249" s="25">
        <v>5</v>
      </c>
      <c r="E249" s="26">
        <v>5</v>
      </c>
      <c r="F249" s="25"/>
      <c r="G249" s="4"/>
      <c r="H249" s="4"/>
      <c r="I249" s="4"/>
      <c r="J249" s="4"/>
      <c r="K249" s="4"/>
      <c r="L249" s="4"/>
      <c r="M249" s="4"/>
      <c r="N249" s="4"/>
      <c r="O249" s="4"/>
      <c r="P249" s="4"/>
      <c r="Q249" s="4"/>
      <c r="R249" s="4"/>
      <c r="S249" s="4"/>
      <c r="T249" s="4"/>
      <c r="U249" s="4"/>
      <c r="V249" s="4"/>
      <c r="W249" s="4"/>
      <c r="X249" s="4"/>
      <c r="Y249" s="4"/>
      <c r="Z249" s="4"/>
      <c r="AA249" s="4"/>
      <c r="AB249" s="27"/>
      <c r="AC249" s="22"/>
      <c r="AD249" s="22"/>
      <c r="AE249" s="22"/>
      <c r="AF249" s="6"/>
      <c r="AG249" s="6"/>
      <c r="AH249" s="27"/>
      <c r="AI249" s="27"/>
      <c r="AJ249" s="19"/>
    </row>
    <row r="250" spans="1:36">
      <c r="G250" s="4"/>
      <c r="H250" s="4"/>
      <c r="I250" s="4"/>
      <c r="J250" s="4"/>
      <c r="K250" s="4"/>
      <c r="L250" s="4"/>
      <c r="M250" s="4"/>
      <c r="N250" s="4"/>
      <c r="O250" s="4"/>
      <c r="P250" s="4"/>
      <c r="Q250" s="4"/>
      <c r="R250" s="4"/>
      <c r="S250" s="4"/>
      <c r="T250" s="4"/>
      <c r="U250" s="4"/>
      <c r="V250" s="4"/>
      <c r="W250" s="4"/>
      <c r="X250" s="4"/>
      <c r="Y250" s="4"/>
      <c r="Z250" s="4"/>
      <c r="AA250" s="4"/>
    </row>
    <row r="251" spans="1:36" ht="15" thickBot="1">
      <c r="G251" s="4"/>
      <c r="H251" s="4"/>
      <c r="I251" s="4"/>
      <c r="J251" s="4"/>
      <c r="K251" s="4"/>
      <c r="L251" s="4"/>
      <c r="M251" s="4"/>
      <c r="N251" s="4"/>
      <c r="O251" s="4"/>
      <c r="P251" s="4"/>
      <c r="Q251" s="4"/>
      <c r="R251" s="4"/>
      <c r="S251" s="4"/>
      <c r="T251" s="4"/>
      <c r="U251" s="4"/>
      <c r="V251" s="4"/>
      <c r="W251" s="4"/>
      <c r="X251" s="4"/>
      <c r="Y251" s="4"/>
      <c r="Z251" s="4"/>
      <c r="AA251" s="4"/>
    </row>
    <row r="252" spans="1:36" ht="15" thickBot="1">
      <c r="A252" s="409" t="s">
        <v>20</v>
      </c>
      <c r="B252" s="410"/>
      <c r="C252" s="59" t="s">
        <v>0</v>
      </c>
      <c r="D252" s="59" t="s">
        <v>5</v>
      </c>
      <c r="E252" s="59" t="s">
        <v>6</v>
      </c>
      <c r="F252" s="369" t="s">
        <v>7</v>
      </c>
      <c r="G252" s="4"/>
      <c r="H252" s="4"/>
      <c r="I252" s="4"/>
      <c r="J252" s="4"/>
      <c r="K252" s="4"/>
      <c r="L252" s="4"/>
      <c r="M252" s="4"/>
      <c r="N252" s="4"/>
      <c r="O252" s="4"/>
      <c r="P252" s="4"/>
      <c r="Q252" s="4"/>
      <c r="R252" s="4"/>
      <c r="S252" s="4"/>
      <c r="T252" s="4"/>
      <c r="U252" s="4"/>
      <c r="V252" s="4"/>
      <c r="W252" s="4"/>
      <c r="X252" s="4"/>
      <c r="Y252" s="4"/>
      <c r="Z252" s="4"/>
      <c r="AA252" s="4"/>
    </row>
    <row r="253" spans="1:36">
      <c r="G253" s="4"/>
      <c r="H253" s="4"/>
      <c r="I253" s="4"/>
      <c r="J253" s="4"/>
      <c r="K253" s="4"/>
      <c r="L253" s="4"/>
      <c r="M253" s="4"/>
      <c r="N253" s="4"/>
      <c r="O253" s="4"/>
      <c r="P253" s="4"/>
      <c r="Q253" s="4"/>
      <c r="R253" s="4"/>
      <c r="S253" s="4"/>
      <c r="T253" s="4"/>
      <c r="U253" s="4"/>
      <c r="V253" s="4"/>
      <c r="W253" s="4"/>
      <c r="X253" s="4"/>
      <c r="Y253" s="4"/>
      <c r="Z253" s="4"/>
      <c r="AA253" s="4"/>
    </row>
    <row r="254" spans="1:36">
      <c r="A254" s="222">
        <v>1</v>
      </c>
      <c r="B254" s="223" t="s">
        <v>85</v>
      </c>
      <c r="C254" s="224">
        <v>0.5</v>
      </c>
      <c r="D254" s="225">
        <v>3</v>
      </c>
      <c r="E254" s="225">
        <v>1</v>
      </c>
      <c r="F254" s="374">
        <f t="shared" ref="F254:F257" si="224">MROUND(DL*C254,AR)</f>
        <v>50</v>
      </c>
      <c r="G254" s="226"/>
      <c r="H254" s="226"/>
      <c r="I254" s="206"/>
      <c r="J254" s="206"/>
      <c r="K254" s="227">
        <f t="shared" ref="K254:K257" si="225">+D254*E254</f>
        <v>3</v>
      </c>
      <c r="L254" s="227">
        <f t="shared" ref="L254:L257" si="226">+K254*F254</f>
        <v>150</v>
      </c>
      <c r="M254" s="226"/>
      <c r="N254" s="226"/>
      <c r="O254" s="226"/>
      <c r="P254" s="226"/>
      <c r="Q254" s="226"/>
      <c r="R254" s="226" t="str">
        <f>IF(ISNUMBER(SEARCH("bench",$B254)),IF($C254&gt;=0.5,IF($C254&lt;0.6,$D254*$E254," ")," ")," ")</f>
        <v xml:space="preserve"> </v>
      </c>
      <c r="S254" s="226" t="str">
        <f>IF(ISNUMBER(SEARCH("bench",$B254)),IF($C254&gt;=0.6,IF($C254&lt;0.7,$D254*$E254," ")," ")," ")</f>
        <v xml:space="preserve"> </v>
      </c>
      <c r="T254" s="226" t="str">
        <f>IF(ISNUMBER(SEARCH("bench",$B254)),IF($C254&gt;=0.7,IF($C254&lt;0.8,$D254*$E254," ")," ")," ")</f>
        <v xml:space="preserve"> </v>
      </c>
      <c r="U254" s="226" t="str">
        <f>IF(ISNUMBER(SEARCH("bench",$B254)),IF($C254&gt;=0.8,IF($C254&lt;0.9,$D254*$E254," ")," ")," ")</f>
        <v xml:space="preserve"> </v>
      </c>
      <c r="V254" s="226" t="str">
        <f>IF(ISNUMBER(SEARCH("bench",$B254)),IF($C254&gt;=0.9,$D254*$E254," ")," ")</f>
        <v xml:space="preserve"> </v>
      </c>
      <c r="W254" s="227">
        <f>IF(ISNUMBER(SEARCH("deadlift",$B254)),IF($C254&gt;=0.5,IF($C254&lt;0.6,$D254*$E254," ")," ")," ")</f>
        <v>3</v>
      </c>
      <c r="X254" s="227" t="str">
        <f>IF(ISNUMBER(SEARCH("deadlift",$B254)),IF($C254&gt;=0.6,IF($C254&lt;0.7,$D254*$E254," ")," ")," ")</f>
        <v xml:space="preserve"> </v>
      </c>
      <c r="Y254" s="227" t="str">
        <f>IF(ISNUMBER(SEARCH("deadlift",$B254)),IF($C254&gt;=0.7,IF($C254&lt;0.8,$D254*$E254," ")," ")," ")</f>
        <v xml:space="preserve"> </v>
      </c>
      <c r="Z254" s="227" t="str">
        <f>IF(ISNUMBER(SEARCH("deadlift",$B254)),IF($C254&gt;=0.8,IF($C254&lt;0.9,$D254*$E254," ")," ")," ")</f>
        <v xml:space="preserve"> </v>
      </c>
      <c r="AA254" s="227" t="str">
        <f>IF(ISNUMBER(SEARCH("deadlift",$B254)),IF($C254&gt;=0.9,$D254*$E254," ")," ")</f>
        <v xml:space="preserve"> </v>
      </c>
      <c r="AB254" s="228"/>
      <c r="AC254" s="204"/>
      <c r="AD254" s="206"/>
      <c r="AE254" s="206"/>
      <c r="AF254" s="206"/>
      <c r="AG254" s="206"/>
      <c r="AH254" s="206"/>
      <c r="AI254" s="206"/>
      <c r="AJ254" s="229"/>
    </row>
    <row r="255" spans="1:36">
      <c r="A255" s="230"/>
      <c r="B255" s="231" t="str">
        <f>+B254</f>
        <v>Deadlift to Knees</v>
      </c>
      <c r="C255" s="232">
        <v>0.6</v>
      </c>
      <c r="D255" s="233">
        <v>3</v>
      </c>
      <c r="E255" s="233">
        <v>1</v>
      </c>
      <c r="F255" s="375">
        <f t="shared" si="224"/>
        <v>60</v>
      </c>
      <c r="G255" s="4"/>
      <c r="H255" s="4"/>
      <c r="I255" s="8"/>
      <c r="J255" s="8"/>
      <c r="K255" s="234">
        <f t="shared" si="225"/>
        <v>3</v>
      </c>
      <c r="L255" s="234">
        <f t="shared" si="226"/>
        <v>180</v>
      </c>
      <c r="M255" s="4"/>
      <c r="N255" s="4"/>
      <c r="O255" s="4"/>
      <c r="P255" s="4"/>
      <c r="Q255" s="4"/>
      <c r="R255" s="4" t="str">
        <f>IF(ISNUMBER(SEARCH("bench",$B255)),IF($C255&gt;=0.5,IF($C255&lt;0.6,$D255*$E255," ")," ")," ")</f>
        <v xml:space="preserve"> </v>
      </c>
      <c r="S255" s="4" t="str">
        <f>IF(ISNUMBER(SEARCH("bench",$B255)),IF($C255&gt;=0.6,IF($C255&lt;0.7,$D255*$E255," ")," ")," ")</f>
        <v xml:space="preserve"> </v>
      </c>
      <c r="T255" s="4" t="str">
        <f>IF(ISNUMBER(SEARCH("bench",$B255)),IF($C255&gt;=0.7,IF($C255&lt;0.8,$D255*$E255," ")," ")," ")</f>
        <v xml:space="preserve"> </v>
      </c>
      <c r="U255" s="4" t="str">
        <f>IF(ISNUMBER(SEARCH("bench",$B255)),IF($C255&gt;=0.8,IF($C255&lt;0.9,$D255*$E255," ")," ")," ")</f>
        <v xml:space="preserve"> </v>
      </c>
      <c r="V255" s="4" t="str">
        <f>IF(ISNUMBER(SEARCH("bench",$B255)),IF($C255&gt;=0.9,$D255*$E255," ")," ")</f>
        <v xml:space="preserve"> </v>
      </c>
      <c r="W255" s="234" t="str">
        <f>IF(ISNUMBER(SEARCH("deadlift",$B255)),IF($C255&gt;=0.5,IF($C255&lt;0.6,$D255*$E255," ")," ")," ")</f>
        <v xml:space="preserve"> </v>
      </c>
      <c r="X255" s="234">
        <f>IF(ISNUMBER(SEARCH("deadlift",$B255)),IF($C255&gt;=0.6,IF($C255&lt;0.7,$D255*$E255," ")," ")," ")</f>
        <v>3</v>
      </c>
      <c r="Y255" s="234" t="str">
        <f>IF(ISNUMBER(SEARCH("deadlift",$B255)),IF($C255&gt;=0.7,IF($C255&lt;0.8,$D255*$E255," ")," ")," ")</f>
        <v xml:space="preserve"> </v>
      </c>
      <c r="Z255" s="234" t="str">
        <f>IF(ISNUMBER(SEARCH("deadlift",$B255)),IF($C255&gt;=0.8,IF($C255&lt;0.9,$D255*$E255," ")," ")," ")</f>
        <v xml:space="preserve"> </v>
      </c>
      <c r="AA255" s="234" t="str">
        <f>IF(ISNUMBER(SEARCH("deadlift",$B255)),IF($C255&gt;=0.9,$D255*$E255," ")," ")</f>
        <v xml:space="preserve"> </v>
      </c>
      <c r="AB255" s="5"/>
      <c r="AC255" s="235"/>
      <c r="AD255" s="8"/>
      <c r="AE255" s="8"/>
      <c r="AF255" s="8"/>
      <c r="AG255" s="8"/>
      <c r="AH255" s="8"/>
      <c r="AI255" s="8"/>
      <c r="AJ255" s="16"/>
    </row>
    <row r="256" spans="1:36">
      <c r="A256" s="230"/>
      <c r="B256" s="231" t="str">
        <f t="shared" ref="B256:B257" si="227">+B255</f>
        <v>Deadlift to Knees</v>
      </c>
      <c r="C256" s="232">
        <v>0.7</v>
      </c>
      <c r="D256" s="233">
        <v>3</v>
      </c>
      <c r="E256" s="233">
        <v>2</v>
      </c>
      <c r="F256" s="375">
        <f t="shared" si="224"/>
        <v>70</v>
      </c>
      <c r="G256" s="4"/>
      <c r="H256" s="4"/>
      <c r="I256" s="8"/>
      <c r="J256" s="8"/>
      <c r="K256" s="234">
        <f t="shared" si="225"/>
        <v>6</v>
      </c>
      <c r="L256" s="234">
        <f t="shared" si="226"/>
        <v>420</v>
      </c>
      <c r="M256" s="4"/>
      <c r="N256" s="4"/>
      <c r="O256" s="4"/>
      <c r="P256" s="4"/>
      <c r="Q256" s="4"/>
      <c r="R256" s="4" t="str">
        <f>IF(ISNUMBER(SEARCH("bench",$B256)),IF($C256&gt;=0.5,IF($C256&lt;0.6,$D256*$E256," ")," ")," ")</f>
        <v xml:space="preserve"> </v>
      </c>
      <c r="S256" s="4" t="str">
        <f>IF(ISNUMBER(SEARCH("bench",$B256)),IF($C256&gt;=0.6,IF($C256&lt;0.7,$D256*$E256," ")," ")," ")</f>
        <v xml:space="preserve"> </v>
      </c>
      <c r="T256" s="4" t="str">
        <f>IF(ISNUMBER(SEARCH("bench",$B256)),IF($C256&gt;=0.7,IF($C256&lt;0.8,$D256*$E256," ")," ")," ")</f>
        <v xml:space="preserve"> </v>
      </c>
      <c r="U256" s="4" t="str">
        <f>IF(ISNUMBER(SEARCH("bench",$B256)),IF($C256&gt;=0.8,IF($C256&lt;0.9,$D256*$E256," ")," ")," ")</f>
        <v xml:space="preserve"> </v>
      </c>
      <c r="V256" s="4" t="str">
        <f>IF(ISNUMBER(SEARCH("bench",$B256)),IF($C256&gt;=0.9,$D256*$E256," ")," ")</f>
        <v xml:space="preserve"> </v>
      </c>
      <c r="W256" s="234" t="str">
        <f>IF(ISNUMBER(SEARCH("deadlift",$B256)),IF($C256&gt;=0.5,IF($C256&lt;0.6,$D256*$E256," ")," ")," ")</f>
        <v xml:space="preserve"> </v>
      </c>
      <c r="X256" s="234" t="str">
        <f>IF(ISNUMBER(SEARCH("deadlift",$B256)),IF($C256&gt;=0.6,IF($C256&lt;0.7,$D256*$E256," ")," ")," ")</f>
        <v xml:space="preserve"> </v>
      </c>
      <c r="Y256" s="234">
        <f>IF(ISNUMBER(SEARCH("deadlift",$B256)),IF($C256&gt;=0.7,IF($C256&lt;0.8,$D256*$E256," ")," ")," ")</f>
        <v>6</v>
      </c>
      <c r="Z256" s="234" t="str">
        <f>IF(ISNUMBER(SEARCH("deadlift",$B256)),IF($C256&gt;=0.8,IF($C256&lt;0.9,$D256*$E256," ")," ")," ")</f>
        <v xml:space="preserve"> </v>
      </c>
      <c r="AA256" s="234" t="str">
        <f>IF(ISNUMBER(SEARCH("deadlift",$B256)),IF($C256&gt;=0.9,$D256*$E256," ")," ")</f>
        <v xml:space="preserve"> </v>
      </c>
      <c r="AB256" s="5"/>
      <c r="AC256" s="235"/>
      <c r="AD256" s="235"/>
      <c r="AE256" s="8"/>
      <c r="AF256" s="8"/>
      <c r="AG256" s="8"/>
      <c r="AH256" s="8"/>
      <c r="AI256" s="8"/>
      <c r="AJ256" s="16"/>
    </row>
    <row r="257" spans="1:36">
      <c r="A257" s="230"/>
      <c r="B257" s="231" t="str">
        <f t="shared" si="227"/>
        <v>Deadlift to Knees</v>
      </c>
      <c r="C257" s="232">
        <v>0.75</v>
      </c>
      <c r="D257" s="233">
        <v>2</v>
      </c>
      <c r="E257" s="233">
        <v>4</v>
      </c>
      <c r="F257" s="375">
        <f t="shared" si="224"/>
        <v>75</v>
      </c>
      <c r="G257" s="4"/>
      <c r="H257" s="4"/>
      <c r="I257" s="8"/>
      <c r="J257" s="8"/>
      <c r="K257" s="234">
        <f t="shared" si="225"/>
        <v>8</v>
      </c>
      <c r="L257" s="234">
        <f t="shared" si="226"/>
        <v>600</v>
      </c>
      <c r="M257" s="4"/>
      <c r="N257" s="4"/>
      <c r="O257" s="4"/>
      <c r="P257" s="4"/>
      <c r="Q257" s="4"/>
      <c r="R257" s="4" t="str">
        <f>IF(ISNUMBER(SEARCH("bench",$B257)),IF($C257&gt;=0.5,IF($C257&lt;0.6,$D257*$E257," ")," ")," ")</f>
        <v xml:space="preserve"> </v>
      </c>
      <c r="S257" s="4" t="str">
        <f>IF(ISNUMBER(SEARCH("bench",$B257)),IF($C257&gt;=0.6,IF($C257&lt;0.7,$D257*$E257," ")," ")," ")</f>
        <v xml:space="preserve"> </v>
      </c>
      <c r="T257" s="4" t="str">
        <f>IF(ISNUMBER(SEARCH("bench",$B257)),IF($C257&gt;=0.7,IF($C257&lt;0.8,$D257*$E257," ")," ")," ")</f>
        <v xml:space="preserve"> </v>
      </c>
      <c r="U257" s="4" t="str">
        <f>IF(ISNUMBER(SEARCH("bench",$B257)),IF($C257&gt;=0.8,IF($C257&lt;0.9,$D257*$E257," ")," ")," ")</f>
        <v xml:space="preserve"> </v>
      </c>
      <c r="V257" s="4" t="str">
        <f>IF(ISNUMBER(SEARCH("bench",$B257)),IF($C257&gt;=0.9,$D257*$E257," ")," ")</f>
        <v xml:space="preserve"> </v>
      </c>
      <c r="W257" s="234" t="str">
        <f>IF(ISNUMBER(SEARCH("deadlift",$B257)),IF($C257&gt;=0.5,IF($C257&lt;0.6,$D257*$E257," ")," ")," ")</f>
        <v xml:space="preserve"> </v>
      </c>
      <c r="X257" s="234" t="str">
        <f>IF(ISNUMBER(SEARCH("deadlift",$B257)),IF($C257&gt;=0.6,IF($C257&lt;0.7,$D257*$E257," ")," ")," ")</f>
        <v xml:space="preserve"> </v>
      </c>
      <c r="Y257" s="234">
        <f>IF(ISNUMBER(SEARCH("deadlift",$B257)),IF($C257&gt;=0.7,IF($C257&lt;0.8,$D257*$E257," ")," ")," ")</f>
        <v>8</v>
      </c>
      <c r="Z257" s="234" t="str">
        <f>IF(ISNUMBER(SEARCH("deadlift",$B257)),IF($C257&gt;=0.8,IF($C257&lt;0.9,$D257*$E257," ")," ")," ")</f>
        <v xml:space="preserve"> </v>
      </c>
      <c r="AA257" s="234" t="str">
        <f>IF(ISNUMBER(SEARCH("deadlift",$B257)),IF($C257&gt;=0.9,$D257*$E257," ")," ")</f>
        <v xml:space="preserve"> </v>
      </c>
      <c r="AB257" s="5"/>
      <c r="AC257" s="235"/>
      <c r="AD257" s="235"/>
      <c r="AE257" s="235"/>
      <c r="AF257" s="235"/>
      <c r="AG257" s="8"/>
      <c r="AH257" s="8"/>
      <c r="AI257" s="8"/>
      <c r="AJ257" s="16"/>
    </row>
    <row r="258" spans="1:36">
      <c r="A258" s="31"/>
      <c r="B258" s="8"/>
      <c r="C258" s="8"/>
      <c r="D258" s="8"/>
      <c r="E258" s="8"/>
      <c r="F258" s="366"/>
      <c r="G258" s="4"/>
      <c r="H258" s="4"/>
      <c r="I258" s="4"/>
      <c r="J258" s="4"/>
      <c r="K258" s="4"/>
      <c r="L258" s="4"/>
      <c r="M258" s="4"/>
      <c r="N258" s="4"/>
      <c r="O258" s="4"/>
      <c r="P258" s="4"/>
      <c r="Q258" s="4"/>
      <c r="R258" s="4"/>
      <c r="S258" s="4"/>
      <c r="T258" s="4"/>
      <c r="U258" s="4"/>
      <c r="V258" s="4"/>
      <c r="W258" s="4"/>
      <c r="X258" s="4"/>
      <c r="Y258" s="4"/>
      <c r="Z258" s="4"/>
      <c r="AA258" s="4"/>
      <c r="AB258" s="5"/>
      <c r="AC258" s="8"/>
      <c r="AD258" s="8"/>
      <c r="AE258" s="8"/>
      <c r="AF258" s="8"/>
      <c r="AG258" s="8"/>
      <c r="AH258" s="8"/>
      <c r="AI258" s="8"/>
      <c r="AJ258" s="16"/>
    </row>
    <row r="259" spans="1:36">
      <c r="A259" s="236">
        <v>2</v>
      </c>
      <c r="B259" s="9" t="s">
        <v>8</v>
      </c>
      <c r="C259" s="237">
        <v>0.5</v>
      </c>
      <c r="D259" s="238">
        <v>5</v>
      </c>
      <c r="E259" s="239">
        <v>1</v>
      </c>
      <c r="F259" s="238">
        <f t="shared" ref="F259:F269" si="228">MROUND(BP*C259,AR)</f>
        <v>50</v>
      </c>
      <c r="G259" s="4"/>
      <c r="H259" s="4"/>
      <c r="I259" s="240">
        <f t="shared" ref="I259:I269" si="229">+D259*E259</f>
        <v>5</v>
      </c>
      <c r="J259" s="240">
        <f t="shared" ref="J259:J269" si="230">+I259*F259</f>
        <v>250</v>
      </c>
      <c r="K259" s="4"/>
      <c r="L259" s="4"/>
      <c r="M259" s="4"/>
      <c r="N259" s="4"/>
      <c r="O259" s="4"/>
      <c r="P259" s="4"/>
      <c r="Q259" s="4"/>
      <c r="R259" s="240">
        <f t="shared" ref="R259:R269" si="231">IF(ISNUMBER(SEARCH("bench",$B259)),IF($C259&gt;=0.5,IF($C259&lt;0.6,$D259*$E259," ")," ")," ")</f>
        <v>5</v>
      </c>
      <c r="S259" s="240" t="str">
        <f t="shared" ref="S259:S269" si="232">IF(ISNUMBER(SEARCH("bench",$B259)),IF($C259&gt;=0.6,IF($C259&lt;0.7,$D259*$E259," ")," ")," ")</f>
        <v xml:space="preserve"> </v>
      </c>
      <c r="T259" s="240" t="str">
        <f t="shared" ref="T259:T269" si="233">IF(ISNUMBER(SEARCH("bench",$B259)),IF($C259&gt;=0.7,IF($C259&lt;0.8,$D259*$E259," ")," ")," ")</f>
        <v xml:space="preserve"> </v>
      </c>
      <c r="U259" s="240" t="str">
        <f t="shared" ref="U259:U269" si="234">IF(ISNUMBER(SEARCH("bench",$B259)),IF($C259&gt;=0.8,IF($C259&lt;0.9,$D259*$E259," ")," ")," ")</f>
        <v xml:space="preserve"> </v>
      </c>
      <c r="V259" s="240" t="str">
        <f t="shared" ref="V259:V269" si="235">IF(ISNUMBER(SEARCH("bench",$B259)),IF($C259&gt;=0.9,$D259*$E259," ")," ")</f>
        <v xml:space="preserve"> </v>
      </c>
      <c r="W259" s="4"/>
      <c r="X259" s="4"/>
      <c r="Y259" s="4"/>
      <c r="Z259" s="4"/>
      <c r="AA259" s="4"/>
      <c r="AB259" s="5"/>
      <c r="AC259" s="241"/>
      <c r="AD259" s="8"/>
      <c r="AE259" s="8"/>
      <c r="AF259" s="8"/>
      <c r="AG259" s="8"/>
      <c r="AH259" s="8"/>
      <c r="AI259" s="8"/>
      <c r="AJ259" s="16"/>
    </row>
    <row r="260" spans="1:36">
      <c r="A260" s="236"/>
      <c r="B260" s="242" t="str">
        <f t="shared" ref="B260:B269" si="236">+B259</f>
        <v>BenchPress</v>
      </c>
      <c r="C260" s="201">
        <v>0.6</v>
      </c>
      <c r="D260" s="202">
        <v>5</v>
      </c>
      <c r="E260" s="203">
        <v>1</v>
      </c>
      <c r="F260" s="202">
        <f t="shared" si="228"/>
        <v>60</v>
      </c>
      <c r="G260" s="4"/>
      <c r="H260" s="4"/>
      <c r="I260" s="217">
        <f t="shared" si="229"/>
        <v>5</v>
      </c>
      <c r="J260" s="217">
        <f t="shared" si="230"/>
        <v>300</v>
      </c>
      <c r="K260" s="4"/>
      <c r="L260" s="4"/>
      <c r="M260" s="4"/>
      <c r="N260" s="4"/>
      <c r="O260" s="4"/>
      <c r="P260" s="4"/>
      <c r="Q260" s="4"/>
      <c r="R260" s="217" t="str">
        <f t="shared" si="231"/>
        <v xml:space="preserve"> </v>
      </c>
      <c r="S260" s="217">
        <f t="shared" si="232"/>
        <v>5</v>
      </c>
      <c r="T260" s="217" t="str">
        <f t="shared" si="233"/>
        <v xml:space="preserve"> </v>
      </c>
      <c r="U260" s="217" t="str">
        <f t="shared" si="234"/>
        <v xml:space="preserve"> </v>
      </c>
      <c r="V260" s="217" t="str">
        <f t="shared" si="235"/>
        <v xml:space="preserve"> </v>
      </c>
      <c r="W260" s="4"/>
      <c r="X260" s="4"/>
      <c r="Y260" s="4"/>
      <c r="Z260" s="4"/>
      <c r="AA260" s="4"/>
      <c r="AB260" s="5"/>
      <c r="AC260" s="215"/>
      <c r="AD260" s="8"/>
      <c r="AE260" s="8"/>
      <c r="AF260" s="8"/>
      <c r="AG260" s="8"/>
      <c r="AH260" s="8"/>
      <c r="AI260" s="8"/>
      <c r="AJ260" s="16"/>
    </row>
    <row r="261" spans="1:36">
      <c r="A261" s="200"/>
      <c r="B261" s="207" t="str">
        <f t="shared" si="236"/>
        <v>BenchPress</v>
      </c>
      <c r="C261" s="10">
        <v>0.7</v>
      </c>
      <c r="D261" s="11">
        <v>4</v>
      </c>
      <c r="E261" s="12">
        <v>1</v>
      </c>
      <c r="F261" s="11">
        <f t="shared" si="228"/>
        <v>70</v>
      </c>
      <c r="G261" s="4"/>
      <c r="H261" s="4"/>
      <c r="I261" s="111">
        <f t="shared" si="229"/>
        <v>4</v>
      </c>
      <c r="J261" s="111">
        <f t="shared" si="230"/>
        <v>280</v>
      </c>
      <c r="K261" s="4"/>
      <c r="L261" s="4"/>
      <c r="M261" s="4"/>
      <c r="N261" s="4"/>
      <c r="O261" s="4"/>
      <c r="P261" s="4"/>
      <c r="Q261" s="4"/>
      <c r="R261" s="111" t="str">
        <f t="shared" si="231"/>
        <v xml:space="preserve"> </v>
      </c>
      <c r="S261" s="111" t="str">
        <f t="shared" si="232"/>
        <v xml:space="preserve"> </v>
      </c>
      <c r="T261" s="111">
        <f t="shared" si="233"/>
        <v>4</v>
      </c>
      <c r="U261" s="111" t="str">
        <f t="shared" si="234"/>
        <v xml:space="preserve"> </v>
      </c>
      <c r="V261" s="111" t="str">
        <f t="shared" si="235"/>
        <v xml:space="preserve"> </v>
      </c>
      <c r="W261" s="4"/>
      <c r="X261" s="4"/>
      <c r="Y261" s="4"/>
      <c r="Z261" s="4"/>
      <c r="AA261" s="4"/>
      <c r="AB261" s="5"/>
      <c r="AC261" s="13"/>
      <c r="AD261" s="8"/>
      <c r="AE261" s="8"/>
      <c r="AF261" s="8"/>
      <c r="AG261" s="8"/>
      <c r="AH261" s="8"/>
      <c r="AI261" s="8"/>
      <c r="AJ261" s="16"/>
    </row>
    <row r="262" spans="1:36">
      <c r="A262" s="15"/>
      <c r="B262" s="207" t="str">
        <f t="shared" si="236"/>
        <v>BenchPress</v>
      </c>
      <c r="C262" s="10">
        <v>0.75</v>
      </c>
      <c r="D262" s="11">
        <v>3</v>
      </c>
      <c r="E262" s="12">
        <v>2</v>
      </c>
      <c r="F262" s="11">
        <f t="shared" si="228"/>
        <v>75</v>
      </c>
      <c r="G262" s="4"/>
      <c r="H262" s="4"/>
      <c r="I262" s="111">
        <f t="shared" si="229"/>
        <v>6</v>
      </c>
      <c r="J262" s="111">
        <f t="shared" si="230"/>
        <v>450</v>
      </c>
      <c r="K262" s="4"/>
      <c r="L262" s="4"/>
      <c r="M262" s="4"/>
      <c r="N262" s="4"/>
      <c r="O262" s="4"/>
      <c r="P262" s="4"/>
      <c r="Q262" s="4"/>
      <c r="R262" s="111" t="str">
        <f t="shared" si="231"/>
        <v xml:space="preserve"> </v>
      </c>
      <c r="S262" s="111" t="str">
        <f t="shared" si="232"/>
        <v xml:space="preserve"> </v>
      </c>
      <c r="T262" s="111">
        <f t="shared" si="233"/>
        <v>6</v>
      </c>
      <c r="U262" s="111" t="str">
        <f t="shared" si="234"/>
        <v xml:space="preserve"> </v>
      </c>
      <c r="V262" s="111" t="str">
        <f t="shared" si="235"/>
        <v xml:space="preserve"> </v>
      </c>
      <c r="W262" s="4"/>
      <c r="X262" s="4"/>
      <c r="Y262" s="4"/>
      <c r="Z262" s="4"/>
      <c r="AA262" s="4"/>
      <c r="AB262" s="5"/>
      <c r="AC262" s="13"/>
      <c r="AD262" s="13"/>
      <c r="AE262" s="8"/>
      <c r="AF262" s="8"/>
      <c r="AG262" s="8"/>
      <c r="AH262" s="8"/>
      <c r="AI262" s="8"/>
      <c r="AJ262" s="16"/>
    </row>
    <row r="263" spans="1:36">
      <c r="A263" s="15"/>
      <c r="B263" s="207" t="str">
        <f t="shared" si="236"/>
        <v>BenchPress</v>
      </c>
      <c r="C263" s="10">
        <v>0.8</v>
      </c>
      <c r="D263" s="11">
        <v>3</v>
      </c>
      <c r="E263" s="12">
        <v>2</v>
      </c>
      <c r="F263" s="11">
        <f t="shared" si="228"/>
        <v>80</v>
      </c>
      <c r="G263" s="4"/>
      <c r="H263" s="4"/>
      <c r="I263" s="111">
        <f t="shared" si="229"/>
        <v>6</v>
      </c>
      <c r="J263" s="111">
        <f t="shared" si="230"/>
        <v>480</v>
      </c>
      <c r="K263" s="4"/>
      <c r="L263" s="4"/>
      <c r="M263" s="4"/>
      <c r="N263" s="4"/>
      <c r="O263" s="4"/>
      <c r="P263" s="4"/>
      <c r="Q263" s="4"/>
      <c r="R263" s="111" t="str">
        <f t="shared" si="231"/>
        <v xml:space="preserve"> </v>
      </c>
      <c r="S263" s="111" t="str">
        <f t="shared" si="232"/>
        <v xml:space="preserve"> </v>
      </c>
      <c r="T263" s="111" t="str">
        <f t="shared" si="233"/>
        <v xml:space="preserve"> </v>
      </c>
      <c r="U263" s="111">
        <f t="shared" si="234"/>
        <v>6</v>
      </c>
      <c r="V263" s="111" t="str">
        <f t="shared" si="235"/>
        <v xml:space="preserve"> </v>
      </c>
      <c r="W263" s="4"/>
      <c r="X263" s="4"/>
      <c r="Y263" s="4"/>
      <c r="Z263" s="4"/>
      <c r="AA263" s="4"/>
      <c r="AB263" s="5"/>
      <c r="AC263" s="41"/>
      <c r="AD263" s="41"/>
      <c r="AE263" s="8"/>
      <c r="AF263" s="8"/>
      <c r="AG263" s="8"/>
      <c r="AH263" s="8"/>
      <c r="AI263" s="8"/>
      <c r="AJ263" s="16"/>
    </row>
    <row r="264" spans="1:36">
      <c r="A264" s="15"/>
      <c r="B264" s="207" t="str">
        <f t="shared" si="236"/>
        <v>BenchPress</v>
      </c>
      <c r="C264" s="10">
        <v>0.75</v>
      </c>
      <c r="D264" s="11">
        <v>4</v>
      </c>
      <c r="E264" s="12">
        <v>1</v>
      </c>
      <c r="F264" s="11">
        <f t="shared" si="228"/>
        <v>75</v>
      </c>
      <c r="G264" s="4"/>
      <c r="H264" s="4"/>
      <c r="I264" s="111">
        <f t="shared" si="229"/>
        <v>4</v>
      </c>
      <c r="J264" s="111">
        <f t="shared" si="230"/>
        <v>300</v>
      </c>
      <c r="K264" s="4"/>
      <c r="L264" s="4"/>
      <c r="M264" s="4"/>
      <c r="N264" s="4"/>
      <c r="O264" s="4"/>
      <c r="P264" s="4"/>
      <c r="Q264" s="4"/>
      <c r="R264" s="111" t="str">
        <f t="shared" si="231"/>
        <v xml:space="preserve"> </v>
      </c>
      <c r="S264" s="111" t="str">
        <f t="shared" si="232"/>
        <v xml:space="preserve"> </v>
      </c>
      <c r="T264" s="111">
        <f t="shared" si="233"/>
        <v>4</v>
      </c>
      <c r="U264" s="111" t="str">
        <f t="shared" si="234"/>
        <v xml:space="preserve"> </v>
      </c>
      <c r="V264" s="111" t="str">
        <f t="shared" si="235"/>
        <v xml:space="preserve"> </v>
      </c>
      <c r="W264" s="4"/>
      <c r="X264" s="4"/>
      <c r="Y264" s="4"/>
      <c r="Z264" s="4"/>
      <c r="AA264" s="4"/>
      <c r="AB264" s="5"/>
      <c r="AC264" s="212"/>
      <c r="AD264" s="8"/>
      <c r="AE264" s="8"/>
      <c r="AF264" s="8"/>
      <c r="AG264" s="8"/>
      <c r="AH264" s="8"/>
      <c r="AI264" s="8"/>
      <c r="AJ264" s="16"/>
    </row>
    <row r="265" spans="1:36">
      <c r="A265" s="200"/>
      <c r="B265" s="207" t="str">
        <f t="shared" si="236"/>
        <v>BenchPress</v>
      </c>
      <c r="C265" s="10">
        <v>0.7</v>
      </c>
      <c r="D265" s="11">
        <v>5</v>
      </c>
      <c r="E265" s="12">
        <v>1</v>
      </c>
      <c r="F265" s="11">
        <f t="shared" si="228"/>
        <v>70</v>
      </c>
      <c r="G265" s="4"/>
      <c r="H265" s="4"/>
      <c r="I265" s="111">
        <f t="shared" si="229"/>
        <v>5</v>
      </c>
      <c r="J265" s="111">
        <f t="shared" si="230"/>
        <v>350</v>
      </c>
      <c r="K265" s="4"/>
      <c r="L265" s="4"/>
      <c r="M265" s="4"/>
      <c r="N265" s="4"/>
      <c r="O265" s="4"/>
      <c r="P265" s="4"/>
      <c r="Q265" s="4"/>
      <c r="R265" s="111" t="str">
        <f t="shared" si="231"/>
        <v xml:space="preserve"> </v>
      </c>
      <c r="S265" s="111" t="str">
        <f t="shared" si="232"/>
        <v xml:space="preserve"> </v>
      </c>
      <c r="T265" s="111">
        <f t="shared" si="233"/>
        <v>5</v>
      </c>
      <c r="U265" s="111" t="str">
        <f t="shared" si="234"/>
        <v xml:space="preserve"> </v>
      </c>
      <c r="V265" s="111" t="str">
        <f t="shared" si="235"/>
        <v xml:space="preserve"> </v>
      </c>
      <c r="W265" s="4"/>
      <c r="X265" s="4"/>
      <c r="Y265" s="4"/>
      <c r="Z265" s="4"/>
      <c r="AA265" s="4"/>
      <c r="AB265" s="5"/>
      <c r="AC265" s="13"/>
      <c r="AD265" s="8"/>
      <c r="AE265" s="8"/>
      <c r="AF265" s="8"/>
      <c r="AG265" s="8"/>
      <c r="AH265" s="8"/>
      <c r="AI265" s="8"/>
      <c r="AJ265" s="16"/>
    </row>
    <row r="266" spans="1:36">
      <c r="A266" s="15"/>
      <c r="B266" s="207" t="str">
        <f t="shared" si="236"/>
        <v>BenchPress</v>
      </c>
      <c r="C266" s="10">
        <v>0.65</v>
      </c>
      <c r="D266" s="11">
        <v>6</v>
      </c>
      <c r="E266" s="12">
        <v>1</v>
      </c>
      <c r="F266" s="11">
        <f t="shared" si="228"/>
        <v>65</v>
      </c>
      <c r="G266" s="4"/>
      <c r="H266" s="4"/>
      <c r="I266" s="111">
        <f t="shared" si="229"/>
        <v>6</v>
      </c>
      <c r="J266" s="111">
        <f t="shared" si="230"/>
        <v>390</v>
      </c>
      <c r="K266" s="4"/>
      <c r="L266" s="4"/>
      <c r="M266" s="4"/>
      <c r="N266" s="4"/>
      <c r="O266" s="4"/>
      <c r="P266" s="4"/>
      <c r="Q266" s="4"/>
      <c r="R266" s="111" t="str">
        <f t="shared" si="231"/>
        <v xml:space="preserve"> </v>
      </c>
      <c r="S266" s="111">
        <f t="shared" si="232"/>
        <v>6</v>
      </c>
      <c r="T266" s="111" t="str">
        <f t="shared" si="233"/>
        <v xml:space="preserve"> </v>
      </c>
      <c r="U266" s="111" t="str">
        <f t="shared" si="234"/>
        <v xml:space="preserve"> </v>
      </c>
      <c r="V266" s="111" t="str">
        <f t="shared" si="235"/>
        <v xml:space="preserve"> </v>
      </c>
      <c r="W266" s="4"/>
      <c r="X266" s="4"/>
      <c r="Y266" s="4"/>
      <c r="Z266" s="4"/>
      <c r="AA266" s="4"/>
      <c r="AB266" s="5"/>
      <c r="AC266" s="13"/>
      <c r="AD266" s="8"/>
      <c r="AE266" s="8"/>
      <c r="AF266" s="8"/>
      <c r="AG266" s="8"/>
      <c r="AH266" s="8"/>
      <c r="AI266" s="8"/>
      <c r="AJ266" s="16"/>
    </row>
    <row r="267" spans="1:36">
      <c r="A267" s="15"/>
      <c r="B267" s="207" t="str">
        <f t="shared" si="236"/>
        <v>BenchPress</v>
      </c>
      <c r="C267" s="10">
        <v>0.6</v>
      </c>
      <c r="D267" s="11">
        <v>7</v>
      </c>
      <c r="E267" s="12">
        <v>1</v>
      </c>
      <c r="F267" s="11">
        <f t="shared" si="228"/>
        <v>60</v>
      </c>
      <c r="G267" s="4"/>
      <c r="H267" s="4"/>
      <c r="I267" s="111">
        <f t="shared" si="229"/>
        <v>7</v>
      </c>
      <c r="J267" s="111">
        <f t="shared" si="230"/>
        <v>420</v>
      </c>
      <c r="K267" s="4"/>
      <c r="L267" s="4"/>
      <c r="M267" s="4"/>
      <c r="N267" s="4"/>
      <c r="O267" s="4"/>
      <c r="P267" s="4"/>
      <c r="Q267" s="4"/>
      <c r="R267" s="111" t="str">
        <f t="shared" si="231"/>
        <v xml:space="preserve"> </v>
      </c>
      <c r="S267" s="111">
        <f t="shared" si="232"/>
        <v>7</v>
      </c>
      <c r="T267" s="111" t="str">
        <f t="shared" si="233"/>
        <v xml:space="preserve"> </v>
      </c>
      <c r="U267" s="111" t="str">
        <f t="shared" si="234"/>
        <v xml:space="preserve"> </v>
      </c>
      <c r="V267" s="111" t="str">
        <f t="shared" si="235"/>
        <v xml:space="preserve"> </v>
      </c>
      <c r="W267" s="4"/>
      <c r="X267" s="4"/>
      <c r="Y267" s="4"/>
      <c r="Z267" s="4"/>
      <c r="AA267" s="4"/>
      <c r="AB267" s="5"/>
      <c r="AC267" s="41"/>
      <c r="AD267" s="8"/>
      <c r="AE267" s="8"/>
      <c r="AF267" s="8"/>
      <c r="AG267" s="8"/>
      <c r="AH267" s="8"/>
      <c r="AI267" s="8"/>
      <c r="AJ267" s="16"/>
    </row>
    <row r="268" spans="1:36">
      <c r="A268" s="15"/>
      <c r="B268" s="207" t="str">
        <f t="shared" si="236"/>
        <v>BenchPress</v>
      </c>
      <c r="C268" s="10">
        <v>0.55000000000000004</v>
      </c>
      <c r="D268" s="11">
        <v>8</v>
      </c>
      <c r="E268" s="12">
        <v>1</v>
      </c>
      <c r="F268" s="11">
        <f t="shared" si="228"/>
        <v>55</v>
      </c>
      <c r="G268" s="4"/>
      <c r="H268" s="4"/>
      <c r="I268" s="111">
        <f t="shared" si="229"/>
        <v>8</v>
      </c>
      <c r="J268" s="111">
        <f t="shared" si="230"/>
        <v>440</v>
      </c>
      <c r="K268" s="4"/>
      <c r="L268" s="4"/>
      <c r="M268" s="4"/>
      <c r="N268" s="4"/>
      <c r="O268" s="4"/>
      <c r="P268" s="4"/>
      <c r="Q268" s="4"/>
      <c r="R268" s="111">
        <f t="shared" si="231"/>
        <v>8</v>
      </c>
      <c r="S268" s="111" t="str">
        <f t="shared" si="232"/>
        <v xml:space="preserve"> </v>
      </c>
      <c r="T268" s="111" t="str">
        <f t="shared" si="233"/>
        <v xml:space="preserve"> </v>
      </c>
      <c r="U268" s="111" t="str">
        <f t="shared" si="234"/>
        <v xml:space="preserve"> </v>
      </c>
      <c r="V268" s="111" t="str">
        <f t="shared" si="235"/>
        <v xml:space="preserve"> </v>
      </c>
      <c r="W268" s="4"/>
      <c r="X268" s="4"/>
      <c r="Y268" s="4"/>
      <c r="Z268" s="4"/>
      <c r="AA268" s="4"/>
      <c r="AB268" s="5"/>
      <c r="AC268" s="212"/>
      <c r="AD268" s="8"/>
      <c r="AE268" s="8"/>
      <c r="AF268" s="8"/>
      <c r="AG268" s="8"/>
      <c r="AH268" s="8"/>
      <c r="AI268" s="8"/>
      <c r="AJ268" s="16"/>
    </row>
    <row r="269" spans="1:36">
      <c r="A269" s="200"/>
      <c r="B269" s="207" t="str">
        <f t="shared" si="236"/>
        <v>BenchPress</v>
      </c>
      <c r="C269" s="10">
        <v>0.5</v>
      </c>
      <c r="D269" s="11">
        <v>9</v>
      </c>
      <c r="E269" s="12">
        <v>1</v>
      </c>
      <c r="F269" s="11">
        <f t="shared" si="228"/>
        <v>50</v>
      </c>
      <c r="G269" s="4"/>
      <c r="H269" s="4"/>
      <c r="I269" s="111">
        <f t="shared" si="229"/>
        <v>9</v>
      </c>
      <c r="J269" s="111">
        <f t="shared" si="230"/>
        <v>450</v>
      </c>
      <c r="K269" s="4"/>
      <c r="L269" s="4"/>
      <c r="M269" s="4"/>
      <c r="N269" s="4"/>
      <c r="O269" s="4"/>
      <c r="P269" s="4"/>
      <c r="Q269" s="4"/>
      <c r="R269" s="111">
        <f t="shared" si="231"/>
        <v>9</v>
      </c>
      <c r="S269" s="111" t="str">
        <f t="shared" si="232"/>
        <v xml:space="preserve"> </v>
      </c>
      <c r="T269" s="111" t="str">
        <f t="shared" si="233"/>
        <v xml:space="preserve"> </v>
      </c>
      <c r="U269" s="111" t="str">
        <f t="shared" si="234"/>
        <v xml:space="preserve"> </v>
      </c>
      <c r="V269" s="111" t="str">
        <f t="shared" si="235"/>
        <v xml:space="preserve"> </v>
      </c>
      <c r="W269" s="4"/>
      <c r="X269" s="4"/>
      <c r="Y269" s="4"/>
      <c r="Z269" s="4"/>
      <c r="AA269" s="4"/>
      <c r="AB269" s="5"/>
      <c r="AC269" s="13"/>
      <c r="AD269" s="8"/>
      <c r="AE269" s="8"/>
      <c r="AF269" s="8"/>
      <c r="AG269" s="8"/>
      <c r="AH269" s="8"/>
      <c r="AI269" s="8"/>
      <c r="AJ269" s="16"/>
    </row>
    <row r="270" spans="1:36">
      <c r="A270" s="31"/>
      <c r="B270" s="8"/>
      <c r="C270" s="8"/>
      <c r="D270" s="8"/>
      <c r="E270" s="8"/>
      <c r="F270" s="366"/>
      <c r="G270" s="4"/>
      <c r="H270" s="4"/>
      <c r="I270" s="4"/>
      <c r="J270" s="4"/>
      <c r="K270" s="4"/>
      <c r="L270" s="4"/>
      <c r="M270" s="4"/>
      <c r="N270" s="4"/>
      <c r="O270" s="4"/>
      <c r="P270" s="4"/>
      <c r="Q270" s="4"/>
      <c r="R270" s="4"/>
      <c r="S270" s="4"/>
      <c r="T270" s="4"/>
      <c r="U270" s="4"/>
      <c r="V270" s="4"/>
      <c r="W270" s="4"/>
      <c r="X270" s="4"/>
      <c r="Y270" s="4"/>
      <c r="Z270" s="4"/>
      <c r="AA270" s="4"/>
      <c r="AB270" s="5"/>
      <c r="AC270" s="8"/>
      <c r="AD270" s="8"/>
      <c r="AE270" s="8"/>
      <c r="AF270" s="8"/>
      <c r="AG270" s="8"/>
      <c r="AH270" s="8"/>
      <c r="AI270" s="8"/>
      <c r="AJ270" s="16"/>
    </row>
    <row r="271" spans="1:36">
      <c r="A271" s="48">
        <v>3</v>
      </c>
      <c r="B271" s="13" t="s">
        <v>3</v>
      </c>
      <c r="C271" s="49"/>
      <c r="D271" s="50">
        <v>10</v>
      </c>
      <c r="E271" s="51">
        <v>5</v>
      </c>
      <c r="F271" s="50"/>
      <c r="G271" s="4"/>
      <c r="H271" s="4"/>
      <c r="I271" s="4"/>
      <c r="J271" s="4"/>
      <c r="K271" s="4"/>
      <c r="L271" s="4"/>
      <c r="M271" s="4"/>
      <c r="N271" s="4"/>
      <c r="O271" s="4"/>
      <c r="P271" s="4"/>
      <c r="Q271" s="4"/>
      <c r="R271" s="4"/>
      <c r="S271" s="4"/>
      <c r="T271" s="4"/>
      <c r="U271" s="4"/>
      <c r="V271" s="4"/>
      <c r="W271" s="4"/>
      <c r="X271" s="4"/>
      <c r="Y271" s="4"/>
      <c r="Z271" s="4"/>
      <c r="AA271" s="4"/>
      <c r="AB271" s="8"/>
      <c r="AC271" s="13"/>
      <c r="AD271" s="13"/>
      <c r="AE271" s="13"/>
      <c r="AF271" s="13"/>
      <c r="AG271" s="13"/>
      <c r="AH271" s="8"/>
      <c r="AI271" s="8"/>
      <c r="AJ271" s="16"/>
    </row>
    <row r="272" spans="1:36">
      <c r="A272" s="31"/>
      <c r="B272" s="8"/>
      <c r="C272" s="8"/>
      <c r="D272" s="8"/>
      <c r="E272" s="8"/>
      <c r="F272" s="366"/>
      <c r="G272" s="4"/>
      <c r="H272" s="4"/>
      <c r="I272" s="4"/>
      <c r="J272" s="4"/>
      <c r="K272" s="4"/>
      <c r="L272" s="4"/>
      <c r="M272" s="4"/>
      <c r="N272" s="4"/>
      <c r="O272" s="4"/>
      <c r="P272" s="4"/>
      <c r="Q272" s="4"/>
      <c r="R272" s="4"/>
      <c r="S272" s="4"/>
      <c r="T272" s="4"/>
      <c r="U272" s="4"/>
      <c r="V272" s="4"/>
      <c r="W272" s="4"/>
      <c r="X272" s="4"/>
      <c r="Y272" s="4"/>
      <c r="Z272" s="4"/>
      <c r="AA272" s="4"/>
      <c r="AB272" s="5"/>
      <c r="AC272" s="8"/>
      <c r="AD272" s="8"/>
      <c r="AE272" s="8"/>
      <c r="AF272" s="8"/>
      <c r="AG272" s="8"/>
      <c r="AH272" s="8"/>
      <c r="AI272" s="8"/>
      <c r="AJ272" s="16"/>
    </row>
    <row r="273" spans="1:36">
      <c r="A273" s="130">
        <v>4</v>
      </c>
      <c r="B273" s="129" t="s">
        <v>67</v>
      </c>
      <c r="C273" s="74">
        <v>0.5</v>
      </c>
      <c r="D273" s="75">
        <v>4</v>
      </c>
      <c r="E273" s="75">
        <v>1</v>
      </c>
      <c r="F273" s="370">
        <f>MROUND(DL*C273,AR)</f>
        <v>50</v>
      </c>
      <c r="G273" s="4"/>
      <c r="H273" s="4"/>
      <c r="K273" s="98">
        <f>+D273*E273</f>
        <v>4</v>
      </c>
      <c r="L273" s="98">
        <f>+K273*F273</f>
        <v>200</v>
      </c>
      <c r="M273" s="4"/>
      <c r="N273" s="4"/>
      <c r="O273" s="4"/>
      <c r="P273" s="4"/>
      <c r="Q273" s="4"/>
      <c r="R273" s="4" t="str">
        <f>IF(ISNUMBER(SEARCH("bench",$B273)),IF($C273&gt;=0.5,IF($C273&lt;0.6,$D273*$E273," ")," ")," ")</f>
        <v xml:space="preserve"> </v>
      </c>
      <c r="S273" s="4" t="str">
        <f>IF(ISNUMBER(SEARCH("bench",$B273)),IF($C273&gt;=0.6,IF($C273&lt;0.7,$D273*$E273," ")," ")," ")</f>
        <v xml:space="preserve"> </v>
      </c>
      <c r="T273" s="4" t="str">
        <f>IF(ISNUMBER(SEARCH("bench",$B273)),IF($C273&gt;=0.7,IF($C273&lt;0.8,$D273*$E273," ")," ")," ")</f>
        <v xml:space="preserve"> </v>
      </c>
      <c r="U273" s="4" t="str">
        <f>IF(ISNUMBER(SEARCH("bench",$B273)),IF($C273&gt;=0.8,IF($C273&lt;0.9,$D273*$E273," ")," ")," ")</f>
        <v xml:space="preserve"> </v>
      </c>
      <c r="V273" s="4" t="str">
        <f>IF(ISNUMBER(SEARCH("bench",$B273)),IF($C273&gt;=0.9,$D273*$E273," ")," ")</f>
        <v xml:space="preserve"> </v>
      </c>
      <c r="W273" s="103">
        <f t="shared" ref="W273:W276" si="237">IF(ISNUMBER(SEARCH("deadlift",$B273)),IF($C273&gt;=0.5,IF($C273&lt;0.6,$D273*$E273," ")," ")," ")</f>
        <v>4</v>
      </c>
      <c r="X273" s="103" t="str">
        <f t="shared" ref="X273:X276" si="238">IF(ISNUMBER(SEARCH("deadlift",$B273)),IF($C273&gt;=0.6,IF($C273&lt;0.7,$D273*$E273," ")," ")," ")</f>
        <v xml:space="preserve"> </v>
      </c>
      <c r="Y273" s="103" t="str">
        <f t="shared" ref="Y273:Y276" si="239">IF(ISNUMBER(SEARCH("deadlift",$B273)),IF($C273&gt;=0.7,IF($C273&lt;0.8,$D273*$E273," ")," ")," ")</f>
        <v xml:space="preserve"> </v>
      </c>
      <c r="Z273" s="103" t="str">
        <f t="shared" ref="Z273:Z276" si="240">IF(ISNUMBER(SEARCH("deadlift",$B273)),IF($C273&gt;=0.8,IF($C273&lt;0.9,$D273*$E273," ")," ")," ")</f>
        <v xml:space="preserve"> </v>
      </c>
      <c r="AA273" s="103" t="str">
        <f t="shared" ref="AA273:AA276" si="241">IF(ISNUMBER(SEARCH("deadlift",$B273)),IF($C273&gt;=0.9,$D273*$E273," ")," ")</f>
        <v xml:space="preserve"> </v>
      </c>
      <c r="AB273" s="5"/>
      <c r="AC273" s="84"/>
      <c r="AD273" s="8"/>
      <c r="AE273" s="8"/>
      <c r="AF273" s="8"/>
      <c r="AG273" s="8"/>
      <c r="AH273" s="8"/>
      <c r="AI273" s="8"/>
      <c r="AJ273" s="16"/>
    </row>
    <row r="274" spans="1:36">
      <c r="A274" s="80"/>
      <c r="B274" s="81" t="str">
        <f>+B273</f>
        <v>Deadlift</v>
      </c>
      <c r="C274" s="74">
        <v>0.6</v>
      </c>
      <c r="D274" s="75">
        <v>4</v>
      </c>
      <c r="E274" s="75">
        <v>1</v>
      </c>
      <c r="F274" s="370">
        <f>MROUND(DL*C274,AR)</f>
        <v>60</v>
      </c>
      <c r="G274" s="4"/>
      <c r="H274" s="4"/>
      <c r="K274" s="98">
        <f>+D274*E274</f>
        <v>4</v>
      </c>
      <c r="L274" s="98">
        <f>+K274*F274</f>
        <v>240</v>
      </c>
      <c r="M274" s="4"/>
      <c r="N274" s="4"/>
      <c r="O274" s="4"/>
      <c r="P274" s="4"/>
      <c r="Q274" s="4"/>
      <c r="R274" s="4" t="str">
        <f>IF(ISNUMBER(SEARCH("bench",$B274)),IF($C274&gt;=0.5,IF($C274&lt;0.6,$D274*$E274," ")," ")," ")</f>
        <v xml:space="preserve"> </v>
      </c>
      <c r="S274" s="4" t="str">
        <f>IF(ISNUMBER(SEARCH("bench",$B274)),IF($C274&gt;=0.6,IF($C274&lt;0.7,$D274*$E274," ")," ")," ")</f>
        <v xml:space="preserve"> </v>
      </c>
      <c r="T274" s="4" t="str">
        <f>IF(ISNUMBER(SEARCH("bench",$B274)),IF($C274&gt;=0.7,IF($C274&lt;0.8,$D274*$E274," ")," ")," ")</f>
        <v xml:space="preserve"> </v>
      </c>
      <c r="U274" s="4" t="str">
        <f>IF(ISNUMBER(SEARCH("bench",$B274)),IF($C274&gt;=0.8,IF($C274&lt;0.9,$D274*$E274," ")," ")," ")</f>
        <v xml:space="preserve"> </v>
      </c>
      <c r="V274" s="4" t="str">
        <f>IF(ISNUMBER(SEARCH("bench",$B274)),IF($C274&gt;=0.9,$D274*$E274," ")," ")</f>
        <v xml:space="preserve"> </v>
      </c>
      <c r="W274" s="103" t="str">
        <f t="shared" si="237"/>
        <v xml:space="preserve"> </v>
      </c>
      <c r="X274" s="103">
        <f t="shared" si="238"/>
        <v>4</v>
      </c>
      <c r="Y274" s="103" t="str">
        <f t="shared" si="239"/>
        <v xml:space="preserve"> </v>
      </c>
      <c r="Z274" s="103" t="str">
        <f t="shared" si="240"/>
        <v xml:space="preserve"> </v>
      </c>
      <c r="AA274" s="103" t="str">
        <f t="shared" si="241"/>
        <v xml:space="preserve"> </v>
      </c>
      <c r="AB274" s="5"/>
      <c r="AC274" s="70"/>
      <c r="AD274" s="8"/>
      <c r="AE274" s="8"/>
      <c r="AF274" s="8"/>
      <c r="AG274" s="8"/>
      <c r="AH274" s="8"/>
      <c r="AI274" s="8"/>
      <c r="AJ274" s="16"/>
    </row>
    <row r="275" spans="1:36">
      <c r="A275" s="80"/>
      <c r="B275" s="81" t="str">
        <f>+B274</f>
        <v>Deadlift</v>
      </c>
      <c r="C275" s="74">
        <v>0.7</v>
      </c>
      <c r="D275" s="75">
        <v>3</v>
      </c>
      <c r="E275" s="75">
        <v>2</v>
      </c>
      <c r="F275" s="370">
        <f>MROUND(DL*C275,AR)</f>
        <v>70</v>
      </c>
      <c r="G275" s="4"/>
      <c r="H275" s="4"/>
      <c r="K275" s="98">
        <f>+D275*E275</f>
        <v>6</v>
      </c>
      <c r="L275" s="98">
        <f>+K275*F275</f>
        <v>420</v>
      </c>
      <c r="M275" s="4"/>
      <c r="N275" s="4"/>
      <c r="O275" s="4"/>
      <c r="P275" s="4"/>
      <c r="Q275" s="4"/>
      <c r="R275" s="4" t="str">
        <f>IF(ISNUMBER(SEARCH("bench",$B275)),IF($C275&gt;=0.5,IF($C275&lt;0.6,$D275*$E275," ")," ")," ")</f>
        <v xml:space="preserve"> </v>
      </c>
      <c r="S275" s="4" t="str">
        <f>IF(ISNUMBER(SEARCH("bench",$B275)),IF($C275&gt;=0.6,IF($C275&lt;0.7,$D275*$E275," ")," ")," ")</f>
        <v xml:space="preserve"> </v>
      </c>
      <c r="T275" s="4" t="str">
        <f>IF(ISNUMBER(SEARCH("bench",$B275)),IF($C275&gt;=0.7,IF($C275&lt;0.8,$D275*$E275," ")," ")," ")</f>
        <v xml:space="preserve"> </v>
      </c>
      <c r="U275" s="4" t="str">
        <f>IF(ISNUMBER(SEARCH("bench",$B275)),IF($C275&gt;=0.8,IF($C275&lt;0.9,$D275*$E275," ")," ")," ")</f>
        <v xml:space="preserve"> </v>
      </c>
      <c r="V275" s="4" t="str">
        <f>IF(ISNUMBER(SEARCH("bench",$B275)),IF($C275&gt;=0.9,$D275*$E275," ")," ")</f>
        <v xml:space="preserve"> </v>
      </c>
      <c r="W275" s="103" t="str">
        <f t="shared" si="237"/>
        <v xml:space="preserve"> </v>
      </c>
      <c r="X275" s="103" t="str">
        <f t="shared" si="238"/>
        <v xml:space="preserve"> </v>
      </c>
      <c r="Y275" s="103">
        <f t="shared" si="239"/>
        <v>6</v>
      </c>
      <c r="Z275" s="103" t="str">
        <f t="shared" si="240"/>
        <v xml:space="preserve"> </v>
      </c>
      <c r="AA275" s="103" t="str">
        <f t="shared" si="241"/>
        <v xml:space="preserve"> </v>
      </c>
      <c r="AB275" s="5"/>
      <c r="AC275" s="70"/>
      <c r="AD275" s="70"/>
      <c r="AE275" s="8"/>
      <c r="AF275" s="8"/>
      <c r="AG275" s="8"/>
      <c r="AH275" s="8"/>
      <c r="AI275" s="8"/>
      <c r="AJ275" s="16"/>
    </row>
    <row r="276" spans="1:36">
      <c r="A276" s="80"/>
      <c r="B276" s="81" t="str">
        <f>+B275</f>
        <v>Deadlift</v>
      </c>
      <c r="C276" s="74">
        <v>0.8</v>
      </c>
      <c r="D276" s="75">
        <v>3</v>
      </c>
      <c r="E276" s="75">
        <v>6</v>
      </c>
      <c r="F276" s="370">
        <f>MROUND(DL*C276,AR)</f>
        <v>80</v>
      </c>
      <c r="G276" s="4"/>
      <c r="H276" s="4"/>
      <c r="K276" s="98">
        <f>+D276*E276</f>
        <v>18</v>
      </c>
      <c r="L276" s="98">
        <f>+K276*F276</f>
        <v>1440</v>
      </c>
      <c r="M276" s="4"/>
      <c r="N276" s="4"/>
      <c r="O276" s="4"/>
      <c r="P276" s="4"/>
      <c r="Q276" s="4"/>
      <c r="R276" s="4" t="str">
        <f>IF(ISNUMBER(SEARCH("bench",$B276)),IF($C276&gt;=0.5,IF($C276&lt;0.6,$D276*$E276," ")," ")," ")</f>
        <v xml:space="preserve"> </v>
      </c>
      <c r="S276" s="4" t="str">
        <f>IF(ISNUMBER(SEARCH("bench",$B276)),IF($C276&gt;=0.6,IF($C276&lt;0.7,$D276*$E276," ")," ")," ")</f>
        <v xml:space="preserve"> </v>
      </c>
      <c r="T276" s="4" t="str">
        <f>IF(ISNUMBER(SEARCH("bench",$B276)),IF($C276&gt;=0.7,IF($C276&lt;0.8,$D276*$E276," ")," ")," ")</f>
        <v xml:space="preserve"> </v>
      </c>
      <c r="U276" s="4" t="str">
        <f>IF(ISNUMBER(SEARCH("bench",$B276)),IF($C276&gt;=0.8,IF($C276&lt;0.9,$D276*$E276," ")," ")," ")</f>
        <v xml:space="preserve"> </v>
      </c>
      <c r="V276" s="4" t="str">
        <f>IF(ISNUMBER(SEARCH("bench",$B276)),IF($C276&gt;=0.9,$D276*$E276," ")," ")</f>
        <v xml:space="preserve"> </v>
      </c>
      <c r="W276" s="103" t="str">
        <f t="shared" si="237"/>
        <v xml:space="preserve"> </v>
      </c>
      <c r="X276" s="103" t="str">
        <f t="shared" si="238"/>
        <v xml:space="preserve"> </v>
      </c>
      <c r="Y276" s="103" t="str">
        <f t="shared" si="239"/>
        <v xml:space="preserve"> </v>
      </c>
      <c r="Z276" s="103">
        <f t="shared" si="240"/>
        <v>18</v>
      </c>
      <c r="AA276" s="103" t="str">
        <f t="shared" si="241"/>
        <v xml:space="preserve"> </v>
      </c>
      <c r="AB276" s="5"/>
      <c r="AC276" s="70"/>
      <c r="AD276" s="70"/>
      <c r="AE276" s="70"/>
      <c r="AF276" s="70"/>
      <c r="AG276" s="70"/>
      <c r="AH276" s="70"/>
      <c r="AI276" s="8"/>
      <c r="AJ276" s="16"/>
    </row>
    <row r="277" spans="1:36">
      <c r="A277" s="31"/>
      <c r="B277" s="8"/>
      <c r="C277" s="8"/>
      <c r="D277" s="8"/>
      <c r="E277" s="8"/>
      <c r="F277" s="366"/>
      <c r="G277" s="4"/>
      <c r="H277" s="4"/>
      <c r="I277" s="4"/>
      <c r="J277" s="4"/>
      <c r="K277" s="4"/>
      <c r="L277" s="4"/>
      <c r="M277" s="4"/>
      <c r="N277" s="4"/>
      <c r="O277" s="4"/>
      <c r="P277" s="4"/>
      <c r="Q277" s="4"/>
      <c r="R277" s="4"/>
      <c r="S277" s="4"/>
      <c r="T277" s="4"/>
      <c r="U277" s="4"/>
      <c r="V277" s="4"/>
      <c r="W277" s="4"/>
      <c r="X277" s="4"/>
      <c r="Y277" s="4"/>
      <c r="Z277" s="4"/>
      <c r="AA277" s="4"/>
      <c r="AB277" s="5"/>
      <c r="AC277" s="8"/>
      <c r="AD277" s="8"/>
      <c r="AE277" s="8"/>
      <c r="AF277" s="8"/>
      <c r="AG277" s="8"/>
      <c r="AH277" s="8"/>
      <c r="AI277" s="8"/>
      <c r="AJ277" s="16"/>
    </row>
    <row r="278" spans="1:36">
      <c r="A278" s="48">
        <v>5</v>
      </c>
      <c r="B278" s="13" t="s">
        <v>50</v>
      </c>
      <c r="C278" s="49"/>
      <c r="D278" s="50">
        <v>8</v>
      </c>
      <c r="E278" s="51">
        <v>4</v>
      </c>
      <c r="F278" s="50"/>
      <c r="G278" s="4"/>
      <c r="H278" s="4"/>
      <c r="I278" s="4"/>
      <c r="J278" s="4"/>
      <c r="K278" s="4"/>
      <c r="L278" s="4"/>
      <c r="M278" s="4"/>
      <c r="N278" s="4"/>
      <c r="O278" s="4"/>
      <c r="P278" s="4"/>
      <c r="Q278" s="4"/>
      <c r="R278" s="4"/>
      <c r="S278" s="4"/>
      <c r="T278" s="4"/>
      <c r="U278" s="4"/>
      <c r="V278" s="4"/>
      <c r="W278" s="4"/>
      <c r="X278" s="4"/>
      <c r="Y278" s="4"/>
      <c r="Z278" s="4"/>
      <c r="AA278" s="4"/>
      <c r="AB278" s="8"/>
      <c r="AC278" s="13"/>
      <c r="AD278" s="13"/>
      <c r="AE278" s="13"/>
      <c r="AF278" s="13"/>
      <c r="AG278" s="8"/>
      <c r="AH278" s="8"/>
      <c r="AI278" s="8"/>
      <c r="AJ278" s="16"/>
    </row>
    <row r="279" spans="1:36">
      <c r="A279" s="48">
        <v>6</v>
      </c>
      <c r="B279" s="13" t="s">
        <v>4</v>
      </c>
      <c r="C279" s="49"/>
      <c r="D279" s="50">
        <v>10</v>
      </c>
      <c r="E279" s="51">
        <v>3</v>
      </c>
      <c r="F279" s="50"/>
      <c r="G279" s="90"/>
      <c r="H279" s="90"/>
      <c r="I279" s="90"/>
      <c r="J279" s="90"/>
      <c r="K279" s="90"/>
      <c r="L279" s="90"/>
      <c r="M279" s="90"/>
      <c r="N279" s="90"/>
      <c r="O279" s="90"/>
      <c r="P279" s="90"/>
      <c r="Q279" s="90"/>
      <c r="R279" s="90"/>
      <c r="S279" s="90"/>
      <c r="T279" s="90"/>
      <c r="U279" s="90"/>
      <c r="V279" s="90"/>
      <c r="W279" s="90"/>
      <c r="X279" s="90"/>
      <c r="Y279" s="90"/>
      <c r="Z279" s="90"/>
      <c r="AA279" s="90"/>
      <c r="AB279" s="27"/>
      <c r="AC279" s="13"/>
      <c r="AD279" s="13"/>
      <c r="AE279" s="13"/>
      <c r="AF279" s="27"/>
      <c r="AG279" s="27"/>
      <c r="AH279" s="27"/>
      <c r="AI279" s="27"/>
      <c r="AJ279" s="19"/>
    </row>
    <row r="280" spans="1:36" ht="15" thickBot="1">
      <c r="G280" s="4"/>
      <c r="H280" s="4"/>
      <c r="I280" s="4"/>
      <c r="J280" s="4"/>
      <c r="K280" s="4"/>
      <c r="L280" s="4"/>
      <c r="M280" s="4"/>
      <c r="N280" s="4"/>
      <c r="O280" s="4"/>
      <c r="P280" s="4"/>
      <c r="Q280" s="4"/>
      <c r="R280" s="4"/>
      <c r="S280" s="4"/>
      <c r="T280" s="4"/>
      <c r="U280" s="4"/>
      <c r="V280" s="4"/>
      <c r="W280" s="4"/>
      <c r="X280" s="4"/>
      <c r="Y280" s="4"/>
      <c r="Z280" s="4"/>
      <c r="AA280" s="4"/>
    </row>
    <row r="281" spans="1:36" ht="15" thickBot="1">
      <c r="A281" s="409" t="s">
        <v>38</v>
      </c>
      <c r="B281" s="410"/>
      <c r="C281" s="59" t="s">
        <v>0</v>
      </c>
      <c r="D281" s="59" t="s">
        <v>5</v>
      </c>
      <c r="E281" s="59" t="s">
        <v>6</v>
      </c>
      <c r="F281" s="369" t="s">
        <v>7</v>
      </c>
      <c r="G281" s="4"/>
      <c r="H281" s="4"/>
      <c r="I281" s="4"/>
      <c r="J281" s="4"/>
      <c r="K281" s="4"/>
      <c r="L281" s="4"/>
      <c r="M281" s="4"/>
      <c r="N281" s="4"/>
      <c r="O281" s="4"/>
      <c r="P281" s="4"/>
      <c r="Q281" s="4"/>
      <c r="R281" s="4"/>
      <c r="S281" s="4"/>
      <c r="T281" s="4"/>
      <c r="U281" s="4"/>
      <c r="V281" s="4"/>
      <c r="W281" s="4"/>
      <c r="X281" s="4"/>
      <c r="Y281" s="4"/>
      <c r="Z281" s="4"/>
      <c r="AA281" s="4"/>
    </row>
    <row r="282" spans="1:36">
      <c r="G282" s="4"/>
      <c r="H282" s="4"/>
      <c r="I282" s="4"/>
      <c r="J282" s="4"/>
      <c r="K282" s="4"/>
      <c r="L282" s="4"/>
      <c r="M282" s="4"/>
      <c r="N282" s="4"/>
      <c r="O282" s="4"/>
      <c r="P282" s="4"/>
      <c r="Q282" s="4"/>
      <c r="R282" s="4"/>
      <c r="S282" s="4"/>
      <c r="T282" s="4"/>
      <c r="U282" s="4"/>
      <c r="V282" s="4"/>
      <c r="W282" s="4"/>
      <c r="X282" s="4"/>
      <c r="Y282" s="4"/>
      <c r="Z282" s="4"/>
      <c r="AA282" s="4"/>
    </row>
    <row r="283" spans="1:36">
      <c r="A283" s="132">
        <v>1</v>
      </c>
      <c r="B283" s="133" t="s">
        <v>2</v>
      </c>
      <c r="C283" s="134">
        <v>0.5</v>
      </c>
      <c r="D283" s="135">
        <v>5</v>
      </c>
      <c r="E283" s="136">
        <v>1</v>
      </c>
      <c r="F283" s="135">
        <f t="shared" ref="F283:F286" si="242">MROUND(SQ*C283,AR)</f>
        <v>50</v>
      </c>
      <c r="G283" s="137">
        <f>+D283*E283</f>
        <v>5</v>
      </c>
      <c r="H283" s="137">
        <f>+F283*G283</f>
        <v>250</v>
      </c>
      <c r="I283" s="138"/>
      <c r="J283" s="138"/>
      <c r="K283" s="138"/>
      <c r="L283" s="138"/>
      <c r="M283" s="137">
        <f t="shared" ref="M283:M286" si="243">IF(ISNUMBER(SEARCH("squat",$B283)),IF($C283&gt;=0.5,IF($C283&lt;0.6,$D283*$E283," ")," ")," ")</f>
        <v>5</v>
      </c>
      <c r="N283" s="137" t="str">
        <f t="shared" ref="N283:N286" si="244">IF(ISNUMBER(SEARCH("squat",$B283)),IF($C283&gt;=0.6,IF($C283&lt;0.7,$D283*$E283," ")," ")," ")</f>
        <v xml:space="preserve"> </v>
      </c>
      <c r="O283" s="137" t="str">
        <f t="shared" ref="O283:O286" si="245">IF(ISNUMBER(SEARCH("squat",$B283)),IF($C283&gt;=0.7,IF($C283&lt;0.8,$D283*$E283," ")," ")," ")</f>
        <v xml:space="preserve"> </v>
      </c>
      <c r="P283" s="137" t="str">
        <f t="shared" ref="P283:P285" si="246">IF(ISNUMBER(SEARCH("squat",$B283)),IF($C283&gt;=0.8,IF($C283&lt;0.9,$D283*$E283," ")," ")," ")</f>
        <v xml:space="preserve"> </v>
      </c>
      <c r="Q283" s="137" t="str">
        <f t="shared" ref="Q283:Q286" si="247">IF(ISNUMBER(SEARCH("squat",$B283)),IF($C283&gt;=0.9,$D283*$E283," ")," ")</f>
        <v xml:space="preserve"> </v>
      </c>
      <c r="R283" s="138"/>
      <c r="S283" s="138"/>
      <c r="T283" s="138"/>
      <c r="U283" s="138"/>
      <c r="V283" s="138"/>
      <c r="W283" s="138"/>
      <c r="X283" s="138"/>
      <c r="Y283" s="138"/>
      <c r="Z283" s="138"/>
      <c r="AA283" s="138"/>
      <c r="AB283" s="139"/>
      <c r="AC283" s="131"/>
      <c r="AD283" s="140"/>
      <c r="AE283" s="140"/>
      <c r="AF283" s="140"/>
      <c r="AG283" s="140"/>
      <c r="AH283" s="140"/>
      <c r="AI283" s="140"/>
      <c r="AJ283" s="141"/>
    </row>
    <row r="284" spans="1:36">
      <c r="A284" s="132"/>
      <c r="B284" s="115" t="str">
        <f>+B283</f>
        <v>Squat</v>
      </c>
      <c r="C284" s="35">
        <v>0.6</v>
      </c>
      <c r="D284" s="36">
        <v>4</v>
      </c>
      <c r="E284" s="37">
        <v>1</v>
      </c>
      <c r="F284" s="36">
        <f t="shared" si="242"/>
        <v>60</v>
      </c>
      <c r="G284" s="114">
        <f t="shared" ref="G284:G285" si="248">+D284*E284</f>
        <v>4</v>
      </c>
      <c r="H284" s="114">
        <f t="shared" ref="H284:H286" si="249">+F284*G284</f>
        <v>240</v>
      </c>
      <c r="I284" s="4"/>
      <c r="J284" s="4"/>
      <c r="K284" s="4"/>
      <c r="L284" s="4"/>
      <c r="M284" s="137" t="str">
        <f t="shared" si="243"/>
        <v xml:space="preserve"> </v>
      </c>
      <c r="N284" s="137">
        <f t="shared" si="244"/>
        <v>4</v>
      </c>
      <c r="O284" s="137" t="str">
        <f t="shared" si="245"/>
        <v xml:space="preserve"> </v>
      </c>
      <c r="P284" s="137" t="str">
        <f t="shared" si="246"/>
        <v xml:space="preserve"> </v>
      </c>
      <c r="Q284" s="137" t="str">
        <f t="shared" si="247"/>
        <v xml:space="preserve"> </v>
      </c>
      <c r="R284" s="4"/>
      <c r="S284" s="4"/>
      <c r="T284" s="4"/>
      <c r="U284" s="4"/>
      <c r="V284" s="4"/>
      <c r="W284" s="4"/>
      <c r="X284" s="4"/>
      <c r="Y284" s="4"/>
      <c r="Z284" s="4"/>
      <c r="AA284" s="4"/>
      <c r="AB284" s="5"/>
      <c r="AC284" s="142"/>
      <c r="AD284" s="8"/>
      <c r="AE284" s="8"/>
      <c r="AF284" s="8"/>
      <c r="AG284" s="8"/>
      <c r="AH284" s="8"/>
      <c r="AI284" s="8"/>
      <c r="AJ284" s="16"/>
    </row>
    <row r="285" spans="1:36">
      <c r="A285" s="132"/>
      <c r="B285" s="115" t="str">
        <f>+B284</f>
        <v>Squat</v>
      </c>
      <c r="C285" s="35">
        <v>0.7</v>
      </c>
      <c r="D285" s="36">
        <v>3</v>
      </c>
      <c r="E285" s="37">
        <v>2</v>
      </c>
      <c r="F285" s="36">
        <f t="shared" si="242"/>
        <v>70</v>
      </c>
      <c r="G285" s="114">
        <f t="shared" si="248"/>
        <v>6</v>
      </c>
      <c r="H285" s="114">
        <f t="shared" si="249"/>
        <v>420</v>
      </c>
      <c r="I285" s="4"/>
      <c r="J285" s="4"/>
      <c r="K285" s="4"/>
      <c r="L285" s="4"/>
      <c r="M285" s="114" t="str">
        <f t="shared" si="243"/>
        <v xml:space="preserve"> </v>
      </c>
      <c r="N285" s="114" t="str">
        <f t="shared" si="244"/>
        <v xml:space="preserve"> </v>
      </c>
      <c r="O285" s="114">
        <f t="shared" si="245"/>
        <v>6</v>
      </c>
      <c r="P285" s="114" t="str">
        <f t="shared" si="246"/>
        <v xml:space="preserve"> </v>
      </c>
      <c r="Q285" s="114" t="str">
        <f t="shared" si="247"/>
        <v xml:space="preserve"> </v>
      </c>
      <c r="R285" s="4"/>
      <c r="S285" s="4"/>
      <c r="T285" s="4"/>
      <c r="U285" s="4"/>
      <c r="V285" s="4"/>
      <c r="W285" s="4"/>
      <c r="X285" s="4"/>
      <c r="Y285" s="4"/>
      <c r="Z285" s="4"/>
      <c r="AA285" s="4"/>
      <c r="AB285" s="5"/>
      <c r="AC285" s="142"/>
      <c r="AD285" s="142"/>
      <c r="AE285" s="8"/>
      <c r="AF285" s="8"/>
      <c r="AG285" s="8"/>
      <c r="AH285" s="8"/>
      <c r="AI285" s="8"/>
      <c r="AJ285" s="16"/>
    </row>
    <row r="286" spans="1:36">
      <c r="A286" s="38"/>
      <c r="B286" s="115" t="str">
        <f>+B284</f>
        <v>Squat</v>
      </c>
      <c r="C286" s="35">
        <v>0.8</v>
      </c>
      <c r="D286" s="36">
        <v>3</v>
      </c>
      <c r="E286" s="37">
        <v>6</v>
      </c>
      <c r="F286" s="36">
        <f t="shared" si="242"/>
        <v>80</v>
      </c>
      <c r="G286" s="114">
        <f>+D286*E286</f>
        <v>18</v>
      </c>
      <c r="H286" s="114">
        <f t="shared" si="249"/>
        <v>1440</v>
      </c>
      <c r="I286" s="4"/>
      <c r="J286" s="4"/>
      <c r="K286" s="4"/>
      <c r="L286" s="4"/>
      <c r="M286" s="114" t="str">
        <f t="shared" si="243"/>
        <v xml:space="preserve"> </v>
      </c>
      <c r="N286" s="114" t="str">
        <f t="shared" si="244"/>
        <v xml:space="preserve"> </v>
      </c>
      <c r="O286" s="114" t="str">
        <f t="shared" si="245"/>
        <v xml:space="preserve"> </v>
      </c>
      <c r="P286" s="114">
        <f>IF(ISNUMBER(SEARCH("squat",$B286)),IF($C286&gt;=0.8,IF($C286&lt;0.9,$D286*$E286," ")," ")," ")</f>
        <v>18</v>
      </c>
      <c r="Q286" s="114" t="str">
        <f t="shared" si="247"/>
        <v xml:space="preserve"> </v>
      </c>
      <c r="R286" s="4"/>
      <c r="S286" s="4"/>
      <c r="T286" s="4"/>
      <c r="U286" s="4"/>
      <c r="V286" s="4"/>
      <c r="W286" s="4"/>
      <c r="X286" s="4"/>
      <c r="Y286" s="4"/>
      <c r="Z286" s="4"/>
      <c r="AA286" s="4"/>
      <c r="AB286" s="5"/>
      <c r="AC286" s="13"/>
      <c r="AD286" s="13"/>
      <c r="AE286" s="13"/>
      <c r="AF286" s="13"/>
      <c r="AG286" s="13"/>
      <c r="AH286" s="13"/>
      <c r="AI286" s="8"/>
      <c r="AJ286" s="16"/>
    </row>
    <row r="287" spans="1:36">
      <c r="A287" s="31"/>
      <c r="B287" s="8"/>
      <c r="C287" s="8"/>
      <c r="D287" s="8"/>
      <c r="E287" s="8"/>
      <c r="F287" s="366"/>
      <c r="G287" s="4"/>
      <c r="H287" s="4"/>
      <c r="I287" s="4"/>
      <c r="J287" s="4"/>
      <c r="K287" s="4"/>
      <c r="L287" s="4"/>
      <c r="M287" s="4"/>
      <c r="N287" s="4"/>
      <c r="O287" s="4"/>
      <c r="P287" s="4"/>
      <c r="Q287" s="4"/>
      <c r="R287" s="4"/>
      <c r="S287" s="4"/>
      <c r="T287" s="4"/>
      <c r="U287" s="4"/>
      <c r="V287" s="4"/>
      <c r="W287" s="4"/>
      <c r="X287" s="4"/>
      <c r="Y287" s="4"/>
      <c r="Z287" s="4"/>
      <c r="AA287" s="4"/>
      <c r="AB287" s="5"/>
      <c r="AC287" s="8"/>
      <c r="AD287" s="8"/>
      <c r="AE287" s="8"/>
      <c r="AF287" s="8"/>
      <c r="AG287" s="8"/>
      <c r="AH287" s="8"/>
      <c r="AI287" s="8"/>
      <c r="AJ287" s="16"/>
    </row>
    <row r="288" spans="1:36">
      <c r="A288" s="15">
        <v>2</v>
      </c>
      <c r="B288" s="116" t="s">
        <v>92</v>
      </c>
      <c r="C288" s="143">
        <v>0.5</v>
      </c>
      <c r="D288" s="144">
        <v>5</v>
      </c>
      <c r="E288" s="145">
        <v>1</v>
      </c>
      <c r="F288" s="144">
        <f t="shared" ref="F288:F291" si="250">MROUND(BP*C288,AR)</f>
        <v>50</v>
      </c>
      <c r="G288" s="4"/>
      <c r="H288" s="4"/>
      <c r="I288" s="58">
        <f t="shared" ref="I288:I291" si="251">+D288*E288</f>
        <v>5</v>
      </c>
      <c r="J288" s="58">
        <f t="shared" ref="J288:J291" si="252">+I288*F288</f>
        <v>250</v>
      </c>
      <c r="K288" s="4"/>
      <c r="L288" s="4"/>
      <c r="M288" s="4"/>
      <c r="N288" s="4"/>
      <c r="O288" s="4"/>
      <c r="P288" s="4"/>
      <c r="Q288" s="4"/>
      <c r="R288" s="146">
        <f t="shared" ref="R288:R291" si="253">IF(ISNUMBER(SEARCH("bench",$B288)),IF($C288&gt;=0.5,IF($C288&lt;0.6,$D288*$E288," ")," ")," ")</f>
        <v>5</v>
      </c>
      <c r="S288" s="146" t="str">
        <f t="shared" ref="S288:S291" si="254">IF(ISNUMBER(SEARCH("bench",$B288)),IF($C288&gt;=0.6,IF($C288&lt;0.7,$D288*$E288," ")," ")," ")</f>
        <v xml:space="preserve"> </v>
      </c>
      <c r="T288" s="146" t="str">
        <f t="shared" ref="T288:T291" si="255">IF(ISNUMBER(SEARCH("bench",$B288)),IF($C288&gt;=0.7,IF($C288&lt;0.8,$D288*$E288," ")," ")," ")</f>
        <v xml:space="preserve"> </v>
      </c>
      <c r="U288" s="146" t="str">
        <f t="shared" ref="U288:U291" si="256">IF(ISNUMBER(SEARCH("bench",$B288)),IF($C288&gt;=0.8,IF($C288&lt;0.9,$D288*$E288," ")," ")," ")</f>
        <v xml:space="preserve"> </v>
      </c>
      <c r="V288" s="146" t="str">
        <f t="shared" ref="V288:V291" si="257">IF(ISNUMBER(SEARCH("bench",$B288)),IF($C288&gt;=0.9,$D288*$E288," ")," ")</f>
        <v xml:space="preserve"> </v>
      </c>
      <c r="W288" s="4"/>
      <c r="X288" s="4"/>
      <c r="Y288" s="4"/>
      <c r="Z288" s="4"/>
      <c r="AA288" s="4"/>
      <c r="AB288" s="5"/>
      <c r="AC288" s="142"/>
      <c r="AD288" s="8"/>
      <c r="AE288" s="8"/>
      <c r="AF288" s="8"/>
      <c r="AG288" s="8"/>
      <c r="AH288" s="8"/>
      <c r="AI288" s="8"/>
      <c r="AJ288" s="16"/>
    </row>
    <row r="289" spans="1:36">
      <c r="A289" s="147"/>
      <c r="B289" s="122" t="str">
        <f>+B288</f>
        <v>BenchPress w. Chains</v>
      </c>
      <c r="C289" s="10">
        <v>0.6</v>
      </c>
      <c r="D289" s="11">
        <v>4</v>
      </c>
      <c r="E289" s="12">
        <v>1</v>
      </c>
      <c r="F289" s="11">
        <f t="shared" si="250"/>
        <v>60</v>
      </c>
      <c r="G289" s="4"/>
      <c r="H289" s="4"/>
      <c r="I289" s="58">
        <f t="shared" si="251"/>
        <v>4</v>
      </c>
      <c r="J289" s="58">
        <f t="shared" si="252"/>
        <v>240</v>
      </c>
      <c r="K289" s="4"/>
      <c r="L289" s="4"/>
      <c r="M289" s="4"/>
      <c r="N289" s="4"/>
      <c r="O289" s="4"/>
      <c r="P289" s="4"/>
      <c r="Q289" s="4"/>
      <c r="R289" s="111" t="str">
        <f t="shared" si="253"/>
        <v xml:space="preserve"> </v>
      </c>
      <c r="S289" s="111">
        <f t="shared" si="254"/>
        <v>4</v>
      </c>
      <c r="T289" s="111" t="str">
        <f t="shared" si="255"/>
        <v xml:space="preserve"> </v>
      </c>
      <c r="U289" s="111" t="str">
        <f t="shared" si="256"/>
        <v xml:space="preserve"> </v>
      </c>
      <c r="V289" s="111" t="str">
        <f t="shared" si="257"/>
        <v xml:space="preserve"> </v>
      </c>
      <c r="W289" s="4"/>
      <c r="X289" s="4"/>
      <c r="Y289" s="4"/>
      <c r="Z289" s="4"/>
      <c r="AA289" s="4"/>
      <c r="AB289" s="8"/>
      <c r="AC289" s="142"/>
      <c r="AD289" s="8"/>
      <c r="AE289" s="8"/>
      <c r="AF289" s="8"/>
      <c r="AG289" s="8"/>
      <c r="AH289" s="8"/>
      <c r="AI289" s="8"/>
      <c r="AJ289" s="16"/>
    </row>
    <row r="290" spans="1:36">
      <c r="A290" s="147"/>
      <c r="B290" s="122" t="str">
        <f t="shared" ref="B290:B291" si="258">+B289</f>
        <v>BenchPress w. Chains</v>
      </c>
      <c r="C290" s="10">
        <v>0.7</v>
      </c>
      <c r="D290" s="11">
        <v>3</v>
      </c>
      <c r="E290" s="12">
        <v>2</v>
      </c>
      <c r="F290" s="11">
        <f t="shared" si="250"/>
        <v>70</v>
      </c>
      <c r="G290" s="4"/>
      <c r="H290" s="4"/>
      <c r="I290" s="58">
        <f t="shared" si="251"/>
        <v>6</v>
      </c>
      <c r="J290" s="58">
        <f t="shared" si="252"/>
        <v>420</v>
      </c>
      <c r="K290" s="4"/>
      <c r="L290" s="4"/>
      <c r="M290" s="4"/>
      <c r="N290" s="4"/>
      <c r="O290" s="4"/>
      <c r="P290" s="4"/>
      <c r="Q290" s="4"/>
      <c r="R290" s="111" t="str">
        <f t="shared" si="253"/>
        <v xml:space="preserve"> </v>
      </c>
      <c r="S290" s="111" t="str">
        <f t="shared" si="254"/>
        <v xml:space="preserve"> </v>
      </c>
      <c r="T290" s="111">
        <f t="shared" si="255"/>
        <v>6</v>
      </c>
      <c r="U290" s="111" t="str">
        <f t="shared" si="256"/>
        <v xml:space="preserve"> </v>
      </c>
      <c r="V290" s="111" t="str">
        <f t="shared" si="257"/>
        <v xml:space="preserve"> </v>
      </c>
      <c r="W290" s="4"/>
      <c r="X290" s="4"/>
      <c r="Y290" s="4"/>
      <c r="Z290" s="4"/>
      <c r="AA290" s="4"/>
      <c r="AB290" s="8"/>
      <c r="AC290" s="142"/>
      <c r="AD290" s="142"/>
      <c r="AE290" s="8"/>
      <c r="AF290" s="8"/>
      <c r="AG290" s="8"/>
      <c r="AH290" s="8"/>
      <c r="AI290" s="8"/>
      <c r="AJ290" s="16"/>
    </row>
    <row r="291" spans="1:36">
      <c r="A291" s="147"/>
      <c r="B291" s="122" t="str">
        <f t="shared" si="258"/>
        <v>BenchPress w. Chains</v>
      </c>
      <c r="C291" s="10">
        <v>0.75</v>
      </c>
      <c r="D291" s="11">
        <v>3</v>
      </c>
      <c r="E291" s="12">
        <v>4</v>
      </c>
      <c r="F291" s="11">
        <f t="shared" si="250"/>
        <v>75</v>
      </c>
      <c r="G291" s="4"/>
      <c r="H291" s="4"/>
      <c r="I291" s="58">
        <f t="shared" si="251"/>
        <v>12</v>
      </c>
      <c r="J291" s="58">
        <f t="shared" si="252"/>
        <v>900</v>
      </c>
      <c r="K291" s="4"/>
      <c r="L291" s="4"/>
      <c r="M291" s="4"/>
      <c r="N291" s="4"/>
      <c r="O291" s="4"/>
      <c r="P291" s="4"/>
      <c r="Q291" s="4"/>
      <c r="R291" s="111" t="str">
        <f t="shared" si="253"/>
        <v xml:space="preserve"> </v>
      </c>
      <c r="S291" s="111" t="str">
        <f t="shared" si="254"/>
        <v xml:space="preserve"> </v>
      </c>
      <c r="T291" s="111">
        <f t="shared" si="255"/>
        <v>12</v>
      </c>
      <c r="U291" s="111" t="str">
        <f t="shared" si="256"/>
        <v xml:space="preserve"> </v>
      </c>
      <c r="V291" s="111" t="str">
        <f t="shared" si="257"/>
        <v xml:space="preserve"> </v>
      </c>
      <c r="W291" s="4"/>
      <c r="X291" s="4"/>
      <c r="Y291" s="4"/>
      <c r="Z291" s="4"/>
      <c r="AA291" s="4"/>
      <c r="AB291" s="8"/>
      <c r="AC291" s="13"/>
      <c r="AD291" s="13"/>
      <c r="AE291" s="13"/>
      <c r="AF291" s="13"/>
      <c r="AG291" s="8"/>
      <c r="AH291" s="8"/>
      <c r="AI291" s="8"/>
      <c r="AJ291" s="16"/>
    </row>
    <row r="292" spans="1:36">
      <c r="AJ292" s="16"/>
    </row>
    <row r="293" spans="1:36">
      <c r="A293" s="48">
        <v>3</v>
      </c>
      <c r="B293" s="13" t="s">
        <v>90</v>
      </c>
      <c r="C293" s="49"/>
      <c r="D293" s="50">
        <v>8</v>
      </c>
      <c r="E293" s="51">
        <v>5</v>
      </c>
      <c r="F293" s="50"/>
      <c r="G293" s="4"/>
      <c r="H293" s="4"/>
      <c r="I293" s="4"/>
      <c r="J293" s="4"/>
      <c r="K293" s="4"/>
      <c r="L293" s="4"/>
      <c r="M293" s="4"/>
      <c r="N293" s="4"/>
      <c r="O293" s="4"/>
      <c r="P293" s="4"/>
      <c r="Q293" s="4"/>
      <c r="R293" s="4"/>
      <c r="S293" s="4"/>
      <c r="T293" s="4"/>
      <c r="U293" s="4"/>
      <c r="V293" s="4"/>
      <c r="W293" s="4"/>
      <c r="X293" s="4"/>
      <c r="Y293" s="4"/>
      <c r="Z293" s="4"/>
      <c r="AA293" s="4"/>
      <c r="AB293" s="8"/>
      <c r="AC293" s="13"/>
      <c r="AD293" s="13"/>
      <c r="AE293" s="13"/>
      <c r="AF293" s="13"/>
      <c r="AG293" s="13"/>
      <c r="AH293" s="8"/>
      <c r="AI293" s="8"/>
      <c r="AJ293" s="16"/>
    </row>
    <row r="294" spans="1:36">
      <c r="A294" s="48">
        <v>4</v>
      </c>
      <c r="B294" s="13" t="s">
        <v>9</v>
      </c>
      <c r="C294" s="49"/>
      <c r="D294" s="50">
        <v>8</v>
      </c>
      <c r="E294" s="51">
        <v>5</v>
      </c>
      <c r="F294" s="50"/>
      <c r="G294" s="4"/>
      <c r="H294" s="4"/>
      <c r="I294" s="4"/>
      <c r="J294" s="4"/>
      <c r="K294" s="4"/>
      <c r="L294" s="4"/>
      <c r="M294" s="4"/>
      <c r="N294" s="4"/>
      <c r="O294" s="4"/>
      <c r="P294" s="4"/>
      <c r="Q294" s="4"/>
      <c r="R294" s="4"/>
      <c r="S294" s="4"/>
      <c r="T294" s="4"/>
      <c r="U294" s="4"/>
      <c r="V294" s="4"/>
      <c r="W294" s="4"/>
      <c r="X294" s="4"/>
      <c r="Y294" s="4"/>
      <c r="Z294" s="4"/>
      <c r="AA294" s="4"/>
      <c r="AB294" s="8"/>
      <c r="AC294" s="13"/>
      <c r="AD294" s="13"/>
      <c r="AE294" s="13"/>
      <c r="AF294" s="13"/>
      <c r="AG294" s="13"/>
      <c r="AH294" s="8"/>
      <c r="AI294" s="8"/>
      <c r="AJ294" s="16"/>
    </row>
    <row r="295" spans="1:36">
      <c r="A295" s="48">
        <v>5</v>
      </c>
      <c r="B295" s="13" t="s">
        <v>27</v>
      </c>
      <c r="C295" s="49"/>
      <c r="D295" s="50">
        <v>5</v>
      </c>
      <c r="E295" s="51">
        <v>5</v>
      </c>
      <c r="F295" s="50"/>
      <c r="G295" s="4"/>
      <c r="H295" s="4"/>
      <c r="I295" s="4"/>
      <c r="J295" s="4"/>
      <c r="K295" s="4"/>
      <c r="L295" s="4"/>
      <c r="M295" s="4"/>
      <c r="N295" s="4"/>
      <c r="O295" s="4"/>
      <c r="P295" s="4"/>
      <c r="Q295" s="4"/>
      <c r="R295" s="4"/>
      <c r="S295" s="4"/>
      <c r="T295" s="4"/>
      <c r="U295" s="4"/>
      <c r="V295" s="4"/>
      <c r="W295" s="4"/>
      <c r="X295" s="4"/>
      <c r="Y295" s="4"/>
      <c r="Z295" s="4"/>
      <c r="AA295" s="4"/>
      <c r="AB295" s="8"/>
      <c r="AC295" s="13"/>
      <c r="AD295" s="13"/>
      <c r="AE295" s="13"/>
      <c r="AF295" s="13"/>
      <c r="AG295" s="13"/>
      <c r="AH295" s="8"/>
      <c r="AI295" s="8"/>
      <c r="AJ295" s="16"/>
    </row>
    <row r="296" spans="1:36">
      <c r="A296" s="48">
        <v>6</v>
      </c>
      <c r="B296" s="13" t="s">
        <v>51</v>
      </c>
      <c r="C296" s="49"/>
      <c r="D296" s="50">
        <v>8</v>
      </c>
      <c r="E296" s="51">
        <v>3</v>
      </c>
      <c r="F296" s="50"/>
      <c r="G296" s="90"/>
      <c r="H296" s="90"/>
      <c r="I296" s="90"/>
      <c r="J296" s="90"/>
      <c r="K296" s="90"/>
      <c r="L296" s="90"/>
      <c r="M296" s="90"/>
      <c r="N296" s="90"/>
      <c r="O296" s="90"/>
      <c r="P296" s="90"/>
      <c r="Q296" s="90"/>
      <c r="R296" s="90"/>
      <c r="S296" s="90"/>
      <c r="T296" s="90"/>
      <c r="U296" s="90"/>
      <c r="V296" s="90"/>
      <c r="W296" s="90"/>
      <c r="X296" s="90"/>
      <c r="Y296" s="90"/>
      <c r="Z296" s="90"/>
      <c r="AA296" s="90"/>
      <c r="AB296" s="27"/>
      <c r="AC296" s="13"/>
      <c r="AD296" s="13"/>
      <c r="AE296" s="13"/>
      <c r="AF296" s="27"/>
      <c r="AG296" s="27"/>
      <c r="AH296" s="27"/>
      <c r="AI296" s="27"/>
      <c r="AJ296" s="19"/>
    </row>
    <row r="297" spans="1:36" ht="15" thickBot="1">
      <c r="G297" s="62">
        <f t="shared" ref="G297:AA297" si="259">SUM(G229:G296)</f>
        <v>81</v>
      </c>
      <c r="H297" s="62">
        <f t="shared" si="259"/>
        <v>5745</v>
      </c>
      <c r="I297" s="62">
        <f t="shared" si="259"/>
        <v>116</v>
      </c>
      <c r="J297" s="62">
        <f t="shared" si="259"/>
        <v>7720</v>
      </c>
      <c r="K297" s="62">
        <f t="shared" si="259"/>
        <v>52</v>
      </c>
      <c r="L297" s="62">
        <f t="shared" si="259"/>
        <v>3650</v>
      </c>
      <c r="M297" s="62">
        <f t="shared" si="259"/>
        <v>13</v>
      </c>
      <c r="N297" s="62">
        <f t="shared" si="259"/>
        <v>11</v>
      </c>
      <c r="O297" s="62">
        <f t="shared" si="259"/>
        <v>27</v>
      </c>
      <c r="P297" s="62">
        <f t="shared" si="259"/>
        <v>28</v>
      </c>
      <c r="Q297" s="62">
        <f t="shared" si="259"/>
        <v>2</v>
      </c>
      <c r="R297" s="62">
        <f t="shared" si="259"/>
        <v>30</v>
      </c>
      <c r="S297" s="62">
        <f t="shared" si="259"/>
        <v>25</v>
      </c>
      <c r="T297" s="62">
        <f t="shared" si="259"/>
        <v>43</v>
      </c>
      <c r="U297" s="62">
        <f t="shared" si="259"/>
        <v>18</v>
      </c>
      <c r="V297" s="62">
        <f t="shared" si="259"/>
        <v>0</v>
      </c>
      <c r="W297" s="62">
        <f t="shared" si="259"/>
        <v>7</v>
      </c>
      <c r="X297" s="62">
        <f t="shared" si="259"/>
        <v>7</v>
      </c>
      <c r="Y297" s="62">
        <f t="shared" si="259"/>
        <v>20</v>
      </c>
      <c r="Z297" s="62">
        <f t="shared" si="259"/>
        <v>18</v>
      </c>
      <c r="AA297" s="62">
        <f t="shared" si="259"/>
        <v>0</v>
      </c>
    </row>
    <row r="298" spans="1:36" ht="15" thickTop="1"/>
    <row r="299" spans="1:36">
      <c r="G299" s="4"/>
      <c r="H299" s="4"/>
      <c r="I299" s="4"/>
      <c r="J299" s="4"/>
      <c r="K299" s="4"/>
      <c r="L299" s="4"/>
      <c r="M299" s="4"/>
      <c r="N299" s="4"/>
      <c r="O299" s="4"/>
      <c r="P299" s="4"/>
      <c r="Q299" s="4"/>
      <c r="R299" s="8"/>
      <c r="S299" s="8"/>
      <c r="T299" s="8"/>
      <c r="U299" s="8"/>
      <c r="V299" s="8"/>
      <c r="W299" s="4"/>
      <c r="X299" s="4"/>
      <c r="Y299" s="4"/>
      <c r="Z299" s="4"/>
      <c r="AA299" s="4"/>
    </row>
    <row r="300" spans="1:36">
      <c r="G300" s="4"/>
      <c r="H300" s="4"/>
      <c r="I300" s="4"/>
      <c r="J300" s="4"/>
      <c r="K300" s="4"/>
      <c r="L300" s="4"/>
      <c r="M300" s="4"/>
      <c r="N300" s="4"/>
      <c r="O300" s="4"/>
      <c r="P300" s="4"/>
      <c r="Q300" s="4"/>
      <c r="R300" s="8"/>
      <c r="S300" s="8"/>
      <c r="T300" s="8"/>
      <c r="U300" s="8"/>
      <c r="V300" s="8"/>
      <c r="W300" s="4"/>
      <c r="X300" s="4"/>
      <c r="Y300" s="4"/>
      <c r="Z300" s="4"/>
      <c r="AA300" s="4"/>
    </row>
    <row r="301" spans="1:36">
      <c r="G301" s="4"/>
      <c r="H301" s="162" t="s">
        <v>54</v>
      </c>
      <c r="I301" s="154"/>
      <c r="J301" s="154"/>
      <c r="K301" s="154"/>
      <c r="L301" s="154"/>
      <c r="M301" s="162" t="s">
        <v>80</v>
      </c>
      <c r="N301" s="154"/>
      <c r="O301" s="154"/>
      <c r="P301" s="154"/>
      <c r="Q301" s="53"/>
      <c r="X301" s="4"/>
      <c r="Y301" s="4"/>
      <c r="Z301" s="4"/>
      <c r="AA301" s="4"/>
    </row>
    <row r="302" spans="1:36">
      <c r="G302" s="4"/>
      <c r="H302" s="157" t="s">
        <v>55</v>
      </c>
      <c r="I302" s="158" t="s">
        <v>2</v>
      </c>
      <c r="J302" s="158" t="s">
        <v>8</v>
      </c>
      <c r="K302" s="159" t="s">
        <v>67</v>
      </c>
      <c r="L302" s="160" t="s">
        <v>54</v>
      </c>
      <c r="M302" s="161" t="s">
        <v>2</v>
      </c>
      <c r="N302" s="158" t="s">
        <v>8</v>
      </c>
      <c r="O302" s="159" t="s">
        <v>67</v>
      </c>
      <c r="P302" s="160" t="s">
        <v>57</v>
      </c>
      <c r="Q302" s="159" t="s">
        <v>53</v>
      </c>
      <c r="X302" s="4"/>
      <c r="Y302" s="4"/>
      <c r="Z302" s="4"/>
      <c r="AA302" s="4"/>
    </row>
    <row r="303" spans="1:36">
      <c r="G303" s="4"/>
      <c r="H303" s="151">
        <v>1</v>
      </c>
      <c r="I303" s="151">
        <f>+G81</f>
        <v>115</v>
      </c>
      <c r="J303" s="154">
        <f>+I81</f>
        <v>146</v>
      </c>
      <c r="K303" s="154">
        <f>+K81</f>
        <v>52</v>
      </c>
      <c r="L303" s="163">
        <f>SUM(I303:K303)</f>
        <v>313</v>
      </c>
      <c r="M303" s="4">
        <f>+H81</f>
        <v>7850</v>
      </c>
      <c r="N303" s="151">
        <f>+J81</f>
        <v>9540</v>
      </c>
      <c r="O303" s="154">
        <f>+L81</f>
        <v>3840</v>
      </c>
      <c r="P303" s="154">
        <f>SUM(M303:O303)</f>
        <v>21230</v>
      </c>
      <c r="Q303" s="163">
        <f>+P303/L303</f>
        <v>67.827476038338659</v>
      </c>
      <c r="X303" s="4"/>
      <c r="Y303" s="4"/>
      <c r="Z303" s="4"/>
      <c r="AA303" s="4"/>
    </row>
    <row r="304" spans="1:36">
      <c r="G304" s="4"/>
      <c r="H304" s="152">
        <v>2</v>
      </c>
      <c r="I304" s="152">
        <f>G150</f>
        <v>80</v>
      </c>
      <c r="J304" s="4">
        <f>I150</f>
        <v>115</v>
      </c>
      <c r="K304" s="4">
        <f>K150</f>
        <v>55</v>
      </c>
      <c r="L304" s="155">
        <f t="shared" ref="L304:L306" si="260">SUM(I304:K304)</f>
        <v>250</v>
      </c>
      <c r="M304" s="4">
        <f>H150</f>
        <v>5350</v>
      </c>
      <c r="N304" s="152">
        <f>J150</f>
        <v>7970</v>
      </c>
      <c r="O304" s="4">
        <f>L150</f>
        <v>3820</v>
      </c>
      <c r="P304" s="4">
        <f t="shared" ref="P304:P306" si="261">SUM(M304:O304)</f>
        <v>17140</v>
      </c>
      <c r="Q304" s="155">
        <f t="shared" ref="Q304:Q307" si="262">+P304/L304</f>
        <v>68.56</v>
      </c>
      <c r="R304" s="4"/>
      <c r="S304" s="4"/>
      <c r="W304" s="4"/>
      <c r="X304" s="4"/>
      <c r="Y304" s="4"/>
      <c r="Z304" s="4"/>
      <c r="AA304" s="4"/>
    </row>
    <row r="305" spans="7:28">
      <c r="G305" s="4"/>
      <c r="H305" s="152">
        <v>3</v>
      </c>
      <c r="I305" s="152">
        <f>G225</f>
        <v>102</v>
      </c>
      <c r="J305" s="4">
        <f>I225</f>
        <v>171</v>
      </c>
      <c r="K305" s="4">
        <f>K225</f>
        <v>60</v>
      </c>
      <c r="L305" s="155">
        <f t="shared" si="260"/>
        <v>333</v>
      </c>
      <c r="M305" s="4">
        <f>H225</f>
        <v>6950</v>
      </c>
      <c r="N305" s="152">
        <f>J225</f>
        <v>11365</v>
      </c>
      <c r="O305" s="4">
        <f>L225</f>
        <v>4525</v>
      </c>
      <c r="P305" s="4">
        <f t="shared" si="261"/>
        <v>22840</v>
      </c>
      <c r="Q305" s="155">
        <f t="shared" si="262"/>
        <v>68.588588588588593</v>
      </c>
      <c r="R305" s="4"/>
      <c r="S305" s="4"/>
      <c r="T305" s="4"/>
      <c r="V305" s="4"/>
      <c r="W305" s="4"/>
      <c r="X305" s="4"/>
      <c r="Y305" s="4"/>
      <c r="Z305" s="4"/>
      <c r="AA305" s="4"/>
    </row>
    <row r="306" spans="7:28">
      <c r="G306" s="4"/>
      <c r="H306" s="153">
        <v>4</v>
      </c>
      <c r="I306" s="153">
        <f>G297</f>
        <v>81</v>
      </c>
      <c r="J306" s="90">
        <f>I297</f>
        <v>116</v>
      </c>
      <c r="K306" s="90">
        <f>K297</f>
        <v>52</v>
      </c>
      <c r="L306" s="156">
        <f t="shared" si="260"/>
        <v>249</v>
      </c>
      <c r="M306" s="4">
        <f>H297</f>
        <v>5745</v>
      </c>
      <c r="N306" s="153">
        <f>J297</f>
        <v>7720</v>
      </c>
      <c r="O306" s="90">
        <f>L297</f>
        <v>3650</v>
      </c>
      <c r="P306" s="90">
        <f t="shared" si="261"/>
        <v>17115</v>
      </c>
      <c r="Q306" s="156">
        <f t="shared" si="262"/>
        <v>68.734939759036138</v>
      </c>
      <c r="R306" s="4"/>
      <c r="S306" s="4"/>
      <c r="T306" s="4"/>
      <c r="U306" s="4"/>
      <c r="V306" s="4"/>
      <c r="W306" s="4"/>
      <c r="X306" s="4"/>
      <c r="Y306" s="4"/>
      <c r="Z306" s="4"/>
      <c r="AA306" s="4"/>
    </row>
    <row r="307" spans="7:28" ht="15" thickBot="1">
      <c r="G307" s="4"/>
      <c r="H307" s="157" t="s">
        <v>57</v>
      </c>
      <c r="I307" s="61">
        <f>SUM(I303:I306)</f>
        <v>378</v>
      </c>
      <c r="J307" s="61">
        <f t="shared" ref="J307:P307" si="263">SUM(J303:J306)</f>
        <v>548</v>
      </c>
      <c r="K307" s="61">
        <f t="shared" si="263"/>
        <v>219</v>
      </c>
      <c r="L307" s="61">
        <f t="shared" si="263"/>
        <v>1145</v>
      </c>
      <c r="M307" s="61">
        <f t="shared" si="263"/>
        <v>25895</v>
      </c>
      <c r="N307" s="61">
        <f t="shared" si="263"/>
        <v>36595</v>
      </c>
      <c r="O307" s="61">
        <f t="shared" si="263"/>
        <v>15835</v>
      </c>
      <c r="P307" s="61">
        <f t="shared" si="263"/>
        <v>78325</v>
      </c>
      <c r="Q307" s="61">
        <f t="shared" si="262"/>
        <v>68.406113537117903</v>
      </c>
      <c r="R307" s="8"/>
      <c r="S307" s="8"/>
      <c r="T307" s="8"/>
      <c r="U307" s="8"/>
      <c r="V307" s="8"/>
      <c r="W307" s="4"/>
      <c r="X307" s="4"/>
      <c r="Y307" s="4"/>
      <c r="Z307" s="4"/>
      <c r="AA307" s="4"/>
    </row>
    <row r="308" spans="7:28" ht="15" thickTop="1">
      <c r="G308" s="4"/>
      <c r="H308" s="4"/>
      <c r="I308" s="4"/>
      <c r="J308" s="4"/>
      <c r="K308" s="4"/>
      <c r="L308" s="4"/>
      <c r="P308" s="4"/>
      <c r="Q308" s="4"/>
      <c r="R308" s="4"/>
      <c r="S308" s="4"/>
      <c r="T308" s="4"/>
      <c r="U308" s="4"/>
      <c r="V308" s="4"/>
      <c r="W308" s="4"/>
      <c r="X308" s="4"/>
      <c r="Y308" s="4"/>
      <c r="Z308" s="4"/>
      <c r="AA308" s="4"/>
    </row>
    <row r="309" spans="7:28" ht="15.5">
      <c r="H309" s="162" t="s">
        <v>54</v>
      </c>
      <c r="I309" s="417" t="s">
        <v>2</v>
      </c>
      <c r="J309" s="418"/>
      <c r="K309" s="8"/>
      <c r="L309" s="8"/>
      <c r="M309" s="8"/>
      <c r="O309" s="417" t="s">
        <v>8</v>
      </c>
      <c r="P309" s="418"/>
      <c r="Q309" s="8"/>
      <c r="R309" s="8"/>
      <c r="S309" s="8"/>
      <c r="T309" s="4"/>
      <c r="U309" s="417" t="s">
        <v>67</v>
      </c>
      <c r="V309" s="418"/>
      <c r="W309" s="8"/>
      <c r="X309" s="8"/>
      <c r="Y309" s="8"/>
      <c r="Z309" s="4"/>
      <c r="AA309" s="4"/>
      <c r="AB309" s="4"/>
    </row>
    <row r="310" spans="7:28">
      <c r="H310" s="157" t="s">
        <v>55</v>
      </c>
      <c r="I310" s="157" t="s">
        <v>43</v>
      </c>
      <c r="J310" s="157" t="s">
        <v>44</v>
      </c>
      <c r="K310" s="157" t="s">
        <v>45</v>
      </c>
      <c r="L310" s="157" t="s">
        <v>46</v>
      </c>
      <c r="M310" s="162" t="s">
        <v>47</v>
      </c>
      <c r="O310" s="157" t="s">
        <v>43</v>
      </c>
      <c r="P310" s="157" t="s">
        <v>44</v>
      </c>
      <c r="Q310" s="157" t="s">
        <v>45</v>
      </c>
      <c r="R310" s="157" t="s">
        <v>46</v>
      </c>
      <c r="S310" s="162" t="s">
        <v>47</v>
      </c>
      <c r="T310" s="4"/>
      <c r="U310" s="157" t="s">
        <v>43</v>
      </c>
      <c r="V310" s="157" t="s">
        <v>44</v>
      </c>
      <c r="W310" s="157" t="s">
        <v>45</v>
      </c>
      <c r="X310" s="157" t="s">
        <v>46</v>
      </c>
      <c r="Y310" s="162" t="s">
        <v>47</v>
      </c>
      <c r="Z310" s="4"/>
      <c r="AA310" s="4"/>
      <c r="AB310" s="4"/>
    </row>
    <row r="311" spans="7:28">
      <c r="H311" s="151">
        <v>1</v>
      </c>
      <c r="I311" s="4">
        <f>M81</f>
        <v>20</v>
      </c>
      <c r="J311" s="4">
        <f>N81</f>
        <v>14</v>
      </c>
      <c r="K311" s="4">
        <f>O81</f>
        <v>43</v>
      </c>
      <c r="L311" s="4">
        <f>P81</f>
        <v>30</v>
      </c>
      <c r="M311" s="4">
        <f>Q81</f>
        <v>0</v>
      </c>
      <c r="N311" s="165"/>
      <c r="O311" s="4">
        <f>R81</f>
        <v>42</v>
      </c>
      <c r="P311" s="4">
        <f>S81</f>
        <v>31</v>
      </c>
      <c r="Q311" s="4">
        <f>T81</f>
        <v>38</v>
      </c>
      <c r="R311" s="4">
        <f>U81</f>
        <v>35</v>
      </c>
      <c r="S311" s="4">
        <f>V81</f>
        <v>0</v>
      </c>
      <c r="U311" s="4">
        <f>W81</f>
        <v>4</v>
      </c>
      <c r="V311" s="4">
        <f>X81</f>
        <v>9</v>
      </c>
      <c r="W311" s="4">
        <f>Y81</f>
        <v>10</v>
      </c>
      <c r="X311" s="4">
        <f>Z81</f>
        <v>21</v>
      </c>
      <c r="Y311" s="4">
        <f>AA81</f>
        <v>8</v>
      </c>
      <c r="Z311" s="4"/>
      <c r="AA311" s="4"/>
      <c r="AB311" s="4"/>
    </row>
    <row r="312" spans="7:28">
      <c r="H312" s="152">
        <v>2</v>
      </c>
      <c r="I312" s="4">
        <f>M150</f>
        <v>15</v>
      </c>
      <c r="J312" s="4">
        <f>N150</f>
        <v>13</v>
      </c>
      <c r="K312" s="4">
        <f>O150</f>
        <v>37</v>
      </c>
      <c r="L312" s="4">
        <f>P150</f>
        <v>12</v>
      </c>
      <c r="M312" s="4">
        <f>Q150</f>
        <v>3</v>
      </c>
      <c r="O312" s="4">
        <f>R150</f>
        <v>22</v>
      </c>
      <c r="P312" s="4">
        <f>S150</f>
        <v>22</v>
      </c>
      <c r="Q312" s="4">
        <f>T150</f>
        <v>32</v>
      </c>
      <c r="R312" s="4">
        <f>U150</f>
        <v>39</v>
      </c>
      <c r="S312" s="4">
        <f>V150</f>
        <v>0</v>
      </c>
      <c r="U312" s="4">
        <f>W150</f>
        <v>8</v>
      </c>
      <c r="V312" s="4">
        <f>X150</f>
        <v>8</v>
      </c>
      <c r="W312" s="4">
        <f>Y150</f>
        <v>24</v>
      </c>
      <c r="X312" s="4">
        <f>Z150</f>
        <v>15</v>
      </c>
      <c r="Y312" s="4">
        <f>AA150</f>
        <v>0</v>
      </c>
      <c r="Z312" s="4"/>
      <c r="AA312" s="4"/>
      <c r="AB312" s="4"/>
    </row>
    <row r="313" spans="7:28">
      <c r="H313" s="152">
        <v>3</v>
      </c>
      <c r="I313" s="4">
        <f>M225</f>
        <v>16</v>
      </c>
      <c r="J313" s="4">
        <f>N225</f>
        <v>38</v>
      </c>
      <c r="K313" s="4">
        <f>O225</f>
        <v>12</v>
      </c>
      <c r="L313" s="4">
        <f>P225</f>
        <v>36</v>
      </c>
      <c r="M313" s="4">
        <f>Q225</f>
        <v>0</v>
      </c>
      <c r="O313" s="4">
        <f>R225</f>
        <v>36</v>
      </c>
      <c r="P313" s="4">
        <f>S225</f>
        <v>31</v>
      </c>
      <c r="Q313" s="4">
        <f>T225</f>
        <v>64</v>
      </c>
      <c r="R313" s="4">
        <f>U225</f>
        <v>40</v>
      </c>
      <c r="S313" s="4">
        <f>V225</f>
        <v>0</v>
      </c>
      <c r="U313" s="4">
        <f>W225</f>
        <v>4</v>
      </c>
      <c r="V313" s="4">
        <f>X225</f>
        <v>9</v>
      </c>
      <c r="W313" s="4">
        <f>Y225</f>
        <v>16</v>
      </c>
      <c r="X313" s="4">
        <f>Z225</f>
        <v>31</v>
      </c>
      <c r="Y313" s="4">
        <f>AA225</f>
        <v>0</v>
      </c>
      <c r="Z313" s="4"/>
      <c r="AA313" s="4"/>
      <c r="AB313" s="4"/>
    </row>
    <row r="314" spans="7:28">
      <c r="H314" s="153">
        <v>4</v>
      </c>
      <c r="I314" s="4">
        <f>M297</f>
        <v>13</v>
      </c>
      <c r="J314" s="4">
        <f>N297</f>
        <v>11</v>
      </c>
      <c r="K314" s="4">
        <f>O297</f>
        <v>27</v>
      </c>
      <c r="L314" s="4">
        <f>P297</f>
        <v>28</v>
      </c>
      <c r="M314" s="4">
        <f>Q297</f>
        <v>2</v>
      </c>
      <c r="N314" s="165"/>
      <c r="O314" s="4">
        <f>R297</f>
        <v>30</v>
      </c>
      <c r="P314" s="4">
        <f>S297</f>
        <v>25</v>
      </c>
      <c r="Q314" s="4">
        <f>T297</f>
        <v>43</v>
      </c>
      <c r="R314" s="4">
        <f>U297</f>
        <v>18</v>
      </c>
      <c r="S314" s="4">
        <f>V297</f>
        <v>0</v>
      </c>
      <c r="U314" s="4">
        <f>W297</f>
        <v>7</v>
      </c>
      <c r="V314" s="4">
        <f>X297</f>
        <v>7</v>
      </c>
      <c r="W314" s="4">
        <f>Y297</f>
        <v>20</v>
      </c>
      <c r="X314" s="4">
        <f>Z297</f>
        <v>18</v>
      </c>
      <c r="Y314" s="4">
        <f>AA297</f>
        <v>0</v>
      </c>
      <c r="Z314" s="4"/>
      <c r="AA314" s="4"/>
      <c r="AB314" s="4"/>
    </row>
    <row r="315" spans="7:28" ht="15" thickBot="1">
      <c r="H315" s="157" t="s">
        <v>57</v>
      </c>
      <c r="I315" s="61">
        <f>SUM(I311:I314)</f>
        <v>64</v>
      </c>
      <c r="J315" s="61">
        <f t="shared" ref="J315:M315" si="264">SUM(J311:J314)</f>
        <v>76</v>
      </c>
      <c r="K315" s="61">
        <f t="shared" si="264"/>
        <v>119</v>
      </c>
      <c r="L315" s="61">
        <f t="shared" si="264"/>
        <v>106</v>
      </c>
      <c r="M315" s="61">
        <f t="shared" si="264"/>
        <v>5</v>
      </c>
      <c r="O315" s="61">
        <f>SUM(O311:O314)</f>
        <v>130</v>
      </c>
      <c r="P315" s="61">
        <f t="shared" ref="P315:S315" si="265">SUM(P311:P314)</f>
        <v>109</v>
      </c>
      <c r="Q315" s="61">
        <f t="shared" si="265"/>
        <v>177</v>
      </c>
      <c r="R315" s="61">
        <f t="shared" si="265"/>
        <v>132</v>
      </c>
      <c r="S315" s="61">
        <f t="shared" si="265"/>
        <v>0</v>
      </c>
      <c r="T315" s="4"/>
      <c r="U315" s="61">
        <f>SUM(U311:U314)</f>
        <v>23</v>
      </c>
      <c r="V315" s="61">
        <f t="shared" ref="V315:Y315" si="266">SUM(V311:V314)</f>
        <v>33</v>
      </c>
      <c r="W315" s="61">
        <f t="shared" si="266"/>
        <v>70</v>
      </c>
      <c r="X315" s="61">
        <f t="shared" si="266"/>
        <v>85</v>
      </c>
      <c r="Y315" s="61">
        <f t="shared" si="266"/>
        <v>8</v>
      </c>
      <c r="Z315" s="4"/>
      <c r="AA315" s="4"/>
      <c r="AB315" s="4"/>
    </row>
    <row r="316" spans="7:28" ht="15" thickTop="1">
      <c r="G316" s="4"/>
      <c r="I316" s="4"/>
      <c r="J316" s="4"/>
      <c r="K316" s="4"/>
      <c r="L316" s="4"/>
      <c r="M316" s="4"/>
      <c r="N316" s="4"/>
      <c r="O316" s="4"/>
      <c r="P316" s="4"/>
      <c r="Q316" s="4"/>
      <c r="R316" s="4"/>
      <c r="S316" s="4"/>
      <c r="T316" s="4"/>
      <c r="U316" s="4"/>
      <c r="V316" s="4"/>
      <c r="W316" s="4"/>
      <c r="X316" s="4"/>
      <c r="Y316" s="4"/>
      <c r="Z316" s="4"/>
      <c r="AA316" s="4"/>
    </row>
    <row r="317" spans="7:28">
      <c r="G317" s="4"/>
      <c r="H317" s="4"/>
      <c r="I317" s="4"/>
      <c r="J317" s="4"/>
      <c r="K317" s="4"/>
      <c r="L317" s="4"/>
      <c r="M317" s="4"/>
      <c r="N317" s="4"/>
      <c r="O317" s="4"/>
      <c r="P317" s="4"/>
      <c r="Q317" s="4"/>
      <c r="R317" s="4"/>
      <c r="S317" s="4"/>
      <c r="T317" s="4"/>
      <c r="U317" s="4"/>
      <c r="V317" s="4"/>
      <c r="W317" s="4"/>
      <c r="X317" s="4"/>
      <c r="Y317" s="4"/>
      <c r="Z317" s="4"/>
      <c r="AA317" s="4"/>
    </row>
    <row r="318" spans="7:28">
      <c r="G318" s="4"/>
      <c r="H318" s="4"/>
      <c r="I318" s="4"/>
      <c r="J318" s="4"/>
      <c r="K318" s="4"/>
      <c r="L318" s="4"/>
      <c r="M318" s="4"/>
      <c r="N318" s="4"/>
      <c r="O318" s="4"/>
      <c r="P318" s="4"/>
      <c r="Q318" s="4"/>
      <c r="R318" s="4"/>
      <c r="S318" s="4"/>
      <c r="T318" s="4"/>
      <c r="U318" s="4"/>
      <c r="V318" s="4"/>
      <c r="W318" s="4"/>
      <c r="X318" s="4"/>
      <c r="Y318" s="4"/>
      <c r="Z318" s="4"/>
      <c r="AA318" s="4"/>
    </row>
    <row r="319" spans="7:28">
      <c r="G319" s="4"/>
      <c r="H319" s="4"/>
      <c r="I319" s="4"/>
      <c r="J319" s="4"/>
      <c r="K319" s="4"/>
      <c r="L319" s="4"/>
      <c r="M319" s="4"/>
      <c r="N319" s="4"/>
      <c r="O319" s="4"/>
      <c r="P319" s="4"/>
      <c r="Q319" s="4"/>
      <c r="R319" s="4"/>
      <c r="S319" s="4"/>
      <c r="T319" s="4"/>
      <c r="U319" s="4"/>
      <c r="V319" s="4"/>
      <c r="W319" s="4"/>
      <c r="X319" s="4"/>
      <c r="Y319" s="4"/>
      <c r="Z319" s="4"/>
      <c r="AA319" s="4"/>
    </row>
    <row r="320" spans="7:28">
      <c r="G320" s="4"/>
      <c r="H320" s="4"/>
      <c r="I320" s="4"/>
      <c r="J320" s="4"/>
      <c r="K320" s="4"/>
      <c r="L320" s="4"/>
      <c r="M320" s="4"/>
      <c r="N320" s="4"/>
      <c r="O320" s="4"/>
      <c r="P320" s="4"/>
      <c r="Q320" s="4"/>
      <c r="R320" s="4"/>
      <c r="S320" s="4"/>
      <c r="T320" s="4"/>
      <c r="U320" s="4"/>
      <c r="V320" s="4"/>
      <c r="W320" s="4"/>
      <c r="X320" s="4"/>
      <c r="Y320" s="4"/>
      <c r="Z320" s="4"/>
      <c r="AA320" s="4"/>
    </row>
    <row r="321" spans="7:27">
      <c r="G321" s="4"/>
      <c r="H321" s="4"/>
      <c r="I321" s="4"/>
      <c r="J321" s="4"/>
      <c r="K321" s="4"/>
      <c r="L321" s="4"/>
      <c r="M321" s="4"/>
      <c r="N321" s="4"/>
      <c r="O321" s="4"/>
      <c r="P321" s="4"/>
      <c r="Q321" s="4"/>
      <c r="R321" s="4"/>
      <c r="S321" s="4"/>
      <c r="T321" s="4"/>
      <c r="U321" s="4"/>
      <c r="V321" s="4"/>
      <c r="W321" s="4"/>
      <c r="X321" s="4"/>
      <c r="Y321" s="4"/>
      <c r="Z321" s="4"/>
      <c r="AA321" s="4"/>
    </row>
    <row r="322" spans="7:27">
      <c r="G322" s="4"/>
      <c r="H322" s="4"/>
      <c r="I322" s="4"/>
      <c r="J322" s="4"/>
      <c r="K322" s="4"/>
      <c r="L322" s="4"/>
      <c r="M322" s="4"/>
      <c r="N322" s="4"/>
      <c r="O322" s="4"/>
      <c r="P322" s="4"/>
      <c r="Q322" s="4"/>
      <c r="R322" s="4"/>
      <c r="S322" s="4"/>
      <c r="T322" s="4"/>
      <c r="U322" s="4"/>
      <c r="V322" s="4"/>
      <c r="W322" s="4"/>
      <c r="X322" s="4"/>
      <c r="Y322" s="4"/>
      <c r="Z322" s="4"/>
      <c r="AA322" s="4"/>
    </row>
    <row r="323" spans="7:27">
      <c r="G323" s="4"/>
      <c r="H323" s="4"/>
      <c r="I323" s="4"/>
      <c r="J323" s="4"/>
      <c r="K323" s="4"/>
      <c r="L323" s="4"/>
      <c r="M323" s="4"/>
      <c r="N323" s="4"/>
      <c r="O323" s="4"/>
      <c r="P323" s="4"/>
      <c r="Q323" s="4"/>
      <c r="R323" s="4"/>
      <c r="S323" s="4"/>
      <c r="T323" s="4"/>
      <c r="U323" s="4"/>
      <c r="V323" s="4"/>
      <c r="W323" s="4"/>
      <c r="X323" s="4"/>
      <c r="Y323" s="4"/>
      <c r="Z323" s="4"/>
      <c r="AA323" s="4"/>
    </row>
    <row r="324" spans="7:27">
      <c r="G324" s="4"/>
      <c r="H324" s="4"/>
      <c r="I324" s="4"/>
      <c r="J324" s="4"/>
      <c r="K324" s="4"/>
      <c r="L324" s="4"/>
      <c r="M324" s="4"/>
      <c r="N324" s="4"/>
      <c r="O324" s="4"/>
      <c r="P324" s="4"/>
      <c r="Q324" s="4"/>
      <c r="R324" s="4"/>
      <c r="S324" s="4"/>
      <c r="T324" s="4"/>
      <c r="U324" s="4"/>
      <c r="V324" s="4"/>
      <c r="W324" s="4"/>
      <c r="X324" s="4"/>
      <c r="Y324" s="4"/>
      <c r="Z324" s="4"/>
      <c r="AA324" s="4"/>
    </row>
    <row r="325" spans="7:27">
      <c r="G325" s="4"/>
      <c r="H325" s="4"/>
      <c r="I325" s="4"/>
      <c r="J325" s="4"/>
      <c r="K325" s="4"/>
      <c r="L325" s="4"/>
      <c r="M325" s="4"/>
      <c r="N325" s="4"/>
      <c r="O325" s="4"/>
      <c r="P325" s="4"/>
      <c r="Q325" s="4"/>
      <c r="R325" s="4"/>
      <c r="S325" s="4"/>
      <c r="T325" s="4"/>
      <c r="U325" s="4"/>
      <c r="V325" s="4"/>
      <c r="W325" s="4"/>
      <c r="X325" s="4"/>
      <c r="Y325" s="4"/>
      <c r="Z325" s="4"/>
      <c r="AA325" s="4"/>
    </row>
    <row r="326" spans="7:27">
      <c r="G326" s="4"/>
      <c r="H326" s="4"/>
      <c r="I326" s="4"/>
      <c r="J326" s="4"/>
      <c r="K326" s="4"/>
      <c r="L326" s="4"/>
      <c r="M326" s="4"/>
      <c r="N326" s="4"/>
      <c r="O326" s="4"/>
      <c r="P326" s="4"/>
      <c r="Q326" s="4"/>
      <c r="R326" s="4"/>
      <c r="S326" s="4"/>
      <c r="T326" s="4"/>
      <c r="U326" s="4"/>
      <c r="V326" s="4"/>
      <c r="W326" s="4"/>
      <c r="X326" s="4"/>
      <c r="Y326" s="4"/>
      <c r="Z326" s="4"/>
      <c r="AA326" s="4"/>
    </row>
    <row r="327" spans="7:27">
      <c r="G327" s="4"/>
      <c r="H327" s="4"/>
      <c r="I327" s="4"/>
      <c r="J327" s="4"/>
      <c r="K327" s="4"/>
      <c r="L327" s="4"/>
      <c r="M327" s="4"/>
      <c r="N327" s="4"/>
      <c r="O327" s="4"/>
      <c r="P327" s="4"/>
      <c r="Q327" s="4"/>
      <c r="R327" s="4"/>
      <c r="S327" s="4"/>
      <c r="T327" s="4"/>
      <c r="U327" s="4"/>
      <c r="V327" s="4"/>
      <c r="W327" s="4"/>
      <c r="X327" s="4"/>
      <c r="Y327" s="4"/>
      <c r="Z327" s="4"/>
      <c r="AA327" s="4"/>
    </row>
    <row r="328" spans="7:27">
      <c r="G328" s="4"/>
      <c r="H328" s="4"/>
      <c r="I328" s="4"/>
      <c r="J328" s="4"/>
      <c r="K328" s="4"/>
      <c r="L328" s="4"/>
      <c r="M328" s="4"/>
      <c r="N328" s="4"/>
      <c r="O328" s="4"/>
      <c r="P328" s="4"/>
      <c r="Q328" s="4"/>
      <c r="R328" s="4"/>
      <c r="S328" s="4"/>
      <c r="T328" s="4"/>
      <c r="U328" s="4"/>
      <c r="V328" s="4"/>
      <c r="W328" s="4"/>
      <c r="X328" s="4"/>
      <c r="Y328" s="4"/>
      <c r="Z328" s="4"/>
      <c r="AA328" s="4"/>
    </row>
    <row r="329" spans="7:27">
      <c r="G329" s="4"/>
      <c r="H329" s="4"/>
      <c r="I329" s="4"/>
      <c r="J329" s="4"/>
      <c r="K329" s="4"/>
      <c r="L329" s="4"/>
      <c r="M329" s="4"/>
      <c r="N329" s="4"/>
      <c r="O329" s="4"/>
      <c r="P329" s="4"/>
      <c r="Q329" s="4"/>
      <c r="R329" s="4"/>
      <c r="S329" s="4"/>
      <c r="T329" s="4"/>
      <c r="U329" s="4"/>
      <c r="V329" s="4"/>
      <c r="W329" s="4"/>
      <c r="X329" s="4"/>
      <c r="Y329" s="4"/>
      <c r="Z329" s="4"/>
      <c r="AA329" s="4"/>
    </row>
    <row r="330" spans="7:27">
      <c r="G330" s="4"/>
      <c r="H330" s="4"/>
      <c r="I330" s="4"/>
      <c r="J330" s="4"/>
      <c r="K330" s="4"/>
      <c r="L330" s="4"/>
      <c r="M330" s="4"/>
      <c r="N330" s="4"/>
      <c r="O330" s="4"/>
      <c r="P330" s="4"/>
      <c r="Q330" s="4"/>
      <c r="R330" s="4"/>
      <c r="S330" s="4"/>
      <c r="T330" s="4"/>
      <c r="U330" s="4"/>
      <c r="V330" s="4"/>
      <c r="W330" s="4"/>
      <c r="X330" s="4"/>
      <c r="Y330" s="4"/>
      <c r="Z330" s="4"/>
      <c r="AA330" s="4"/>
    </row>
    <row r="331" spans="7:27">
      <c r="G331" s="4"/>
      <c r="H331" s="4"/>
      <c r="I331" s="4"/>
      <c r="J331" s="4"/>
      <c r="K331" s="4"/>
      <c r="L331" s="4"/>
      <c r="M331" s="4"/>
      <c r="N331" s="4"/>
      <c r="O331" s="4"/>
      <c r="P331" s="4"/>
      <c r="Q331" s="4"/>
      <c r="R331" s="4"/>
      <c r="S331" s="4"/>
      <c r="T331" s="4"/>
      <c r="U331" s="4"/>
      <c r="V331" s="4"/>
      <c r="W331" s="4"/>
      <c r="X331" s="4"/>
      <c r="Y331" s="4"/>
      <c r="Z331" s="4"/>
      <c r="AA331" s="4"/>
    </row>
    <row r="332" spans="7:27">
      <c r="G332" s="4"/>
      <c r="H332" s="4"/>
      <c r="I332" s="4"/>
      <c r="J332" s="4"/>
      <c r="K332" s="4"/>
      <c r="L332" s="4"/>
      <c r="M332" s="4"/>
      <c r="N332" s="4"/>
      <c r="O332" s="4"/>
      <c r="P332" s="4"/>
      <c r="Q332" s="4"/>
      <c r="R332" s="4"/>
      <c r="S332" s="4"/>
      <c r="T332" s="4"/>
      <c r="U332" s="4"/>
      <c r="V332" s="4"/>
      <c r="W332" s="4"/>
      <c r="X332" s="4"/>
      <c r="Y332" s="4"/>
      <c r="Z332" s="4"/>
      <c r="AA332" s="4"/>
    </row>
    <row r="333" spans="7:27">
      <c r="G333" s="4"/>
      <c r="H333" s="4"/>
      <c r="I333" s="4"/>
      <c r="J333" s="4"/>
      <c r="K333" s="4"/>
      <c r="L333" s="4"/>
      <c r="M333" s="4"/>
      <c r="N333" s="4"/>
      <c r="O333" s="4"/>
      <c r="P333" s="4"/>
      <c r="Q333" s="4"/>
      <c r="R333" s="4"/>
      <c r="S333" s="4"/>
      <c r="T333" s="4"/>
      <c r="U333" s="4"/>
      <c r="V333" s="4"/>
      <c r="W333" s="4"/>
      <c r="X333" s="4"/>
      <c r="Y333" s="4"/>
      <c r="Z333" s="4"/>
      <c r="AA333" s="4"/>
    </row>
    <row r="334" spans="7:27">
      <c r="G334" s="4"/>
      <c r="H334" s="4"/>
      <c r="I334" s="4"/>
      <c r="J334" s="4"/>
      <c r="K334" s="4"/>
      <c r="L334" s="4"/>
      <c r="M334" s="4"/>
      <c r="N334" s="4"/>
      <c r="O334" s="4"/>
      <c r="P334" s="4"/>
      <c r="Q334" s="4"/>
      <c r="R334" s="4"/>
      <c r="S334" s="4"/>
      <c r="T334" s="4"/>
      <c r="U334" s="4"/>
      <c r="V334" s="4"/>
      <c r="W334" s="4"/>
      <c r="X334" s="4"/>
      <c r="Y334" s="4"/>
      <c r="Z334" s="4"/>
      <c r="AA334" s="4"/>
    </row>
    <row r="335" spans="7:27">
      <c r="G335" s="4"/>
      <c r="H335" s="4"/>
      <c r="I335" s="4"/>
      <c r="J335" s="4"/>
      <c r="K335" s="4"/>
      <c r="L335" s="4"/>
      <c r="M335" s="4"/>
      <c r="N335" s="4"/>
      <c r="O335" s="4"/>
      <c r="P335" s="4"/>
      <c r="Q335" s="4"/>
      <c r="R335" s="4"/>
      <c r="S335" s="4"/>
      <c r="T335" s="4"/>
      <c r="U335" s="4"/>
      <c r="V335" s="4"/>
      <c r="W335" s="4"/>
      <c r="X335" s="4"/>
      <c r="Y335" s="4"/>
      <c r="Z335" s="4"/>
      <c r="AA335" s="4"/>
    </row>
    <row r="336" spans="7:27">
      <c r="G336" s="4"/>
      <c r="H336" s="4"/>
      <c r="I336" s="4"/>
      <c r="J336" s="4"/>
      <c r="K336" s="4"/>
      <c r="L336" s="4"/>
      <c r="M336" s="4"/>
      <c r="N336" s="4"/>
      <c r="O336" s="4"/>
      <c r="P336" s="4"/>
      <c r="Q336" s="4"/>
      <c r="R336" s="4"/>
      <c r="S336" s="4"/>
      <c r="T336" s="4"/>
      <c r="U336" s="4"/>
      <c r="V336" s="4"/>
      <c r="W336" s="4"/>
      <c r="X336" s="4"/>
      <c r="Y336" s="4"/>
      <c r="Z336" s="4"/>
      <c r="AA336" s="4"/>
    </row>
    <row r="337" spans="7:27">
      <c r="G337" s="4"/>
      <c r="H337" s="4"/>
      <c r="I337" s="4"/>
      <c r="J337" s="4"/>
      <c r="K337" s="4"/>
      <c r="L337" s="4"/>
      <c r="M337" s="4"/>
      <c r="N337" s="4"/>
      <c r="O337" s="4"/>
      <c r="P337" s="4"/>
      <c r="Q337" s="4"/>
      <c r="R337" s="4"/>
      <c r="S337" s="4"/>
      <c r="T337" s="4"/>
      <c r="U337" s="4"/>
      <c r="V337" s="4"/>
      <c r="W337" s="4"/>
      <c r="X337" s="4"/>
      <c r="Y337" s="4"/>
      <c r="Z337" s="4"/>
      <c r="AA337" s="4"/>
    </row>
    <row r="343" spans="7:27" ht="15.5">
      <c r="H343" s="162" t="s">
        <v>54</v>
      </c>
      <c r="I343" s="417" t="s">
        <v>2</v>
      </c>
      <c r="J343" s="418"/>
      <c r="K343" s="8"/>
      <c r="L343" s="8"/>
      <c r="M343" s="8"/>
      <c r="O343" s="417" t="s">
        <v>8</v>
      </c>
      <c r="P343" s="418"/>
      <c r="Q343" s="8"/>
      <c r="R343" s="8"/>
      <c r="S343" s="8"/>
      <c r="T343" s="4"/>
      <c r="U343" s="417" t="s">
        <v>67</v>
      </c>
      <c r="V343" s="418"/>
      <c r="W343" s="8"/>
      <c r="X343" s="8"/>
      <c r="Y343" s="8"/>
    </row>
    <row r="344" spans="7:27">
      <c r="H344" s="157" t="s">
        <v>55</v>
      </c>
      <c r="I344" s="157" t="s">
        <v>43</v>
      </c>
      <c r="J344" s="157" t="s">
        <v>44</v>
      </c>
      <c r="K344" s="157" t="s">
        <v>45</v>
      </c>
      <c r="L344" s="157" t="s">
        <v>46</v>
      </c>
      <c r="M344" s="162" t="s">
        <v>47</v>
      </c>
      <c r="N344" s="157" t="s">
        <v>57</v>
      </c>
      <c r="O344" s="157" t="s">
        <v>43</v>
      </c>
      <c r="P344" s="157" t="s">
        <v>44</v>
      </c>
      <c r="Q344" s="157" t="s">
        <v>45</v>
      </c>
      <c r="R344" s="157" t="s">
        <v>46</v>
      </c>
      <c r="S344" s="162" t="s">
        <v>47</v>
      </c>
      <c r="T344" s="157" t="s">
        <v>57</v>
      </c>
      <c r="U344" s="157" t="s">
        <v>43</v>
      </c>
      <c r="V344" s="157" t="s">
        <v>44</v>
      </c>
      <c r="W344" s="157" t="s">
        <v>45</v>
      </c>
      <c r="X344" s="157" t="s">
        <v>46</v>
      </c>
      <c r="Y344" s="162" t="s">
        <v>47</v>
      </c>
      <c r="Z344" s="157" t="s">
        <v>57</v>
      </c>
    </row>
    <row r="345" spans="7:27">
      <c r="H345" s="151">
        <v>1</v>
      </c>
      <c r="I345" s="166">
        <f>+I311/$I303</f>
        <v>0.17391304347826086</v>
      </c>
      <c r="J345" s="166">
        <f t="shared" ref="J345:M345" si="267">+J311/$I303</f>
        <v>0.12173913043478261</v>
      </c>
      <c r="K345" s="166">
        <f t="shared" si="267"/>
        <v>0.37391304347826088</v>
      </c>
      <c r="L345" s="166">
        <f t="shared" si="267"/>
        <v>0.2608695652173913</v>
      </c>
      <c r="M345" s="166">
        <f t="shared" si="267"/>
        <v>0</v>
      </c>
      <c r="N345" s="167">
        <f>SUM(I345:M345)</f>
        <v>0.93043478260869561</v>
      </c>
      <c r="O345" s="166">
        <f>+O311/$J303</f>
        <v>0.28767123287671231</v>
      </c>
      <c r="P345" s="166">
        <f t="shared" ref="P345:S345" si="268">+P311/$J303</f>
        <v>0.21232876712328766</v>
      </c>
      <c r="Q345" s="166">
        <f t="shared" si="268"/>
        <v>0.26027397260273971</v>
      </c>
      <c r="R345" s="166">
        <f t="shared" si="268"/>
        <v>0.23972602739726026</v>
      </c>
      <c r="S345" s="166">
        <f t="shared" si="268"/>
        <v>0</v>
      </c>
      <c r="T345" s="168">
        <f>SUM(O345:S345)</f>
        <v>0.99999999999999989</v>
      </c>
      <c r="U345" s="166">
        <f>+U311/$K303</f>
        <v>7.6923076923076927E-2</v>
      </c>
      <c r="V345" s="166">
        <f t="shared" ref="V345:Y345" si="269">+V311/$K303</f>
        <v>0.17307692307692307</v>
      </c>
      <c r="W345" s="166">
        <f t="shared" si="269"/>
        <v>0.19230769230769232</v>
      </c>
      <c r="X345" s="166">
        <f t="shared" si="269"/>
        <v>0.40384615384615385</v>
      </c>
      <c r="Y345" s="166">
        <f t="shared" si="269"/>
        <v>0.15384615384615385</v>
      </c>
      <c r="Z345" s="168">
        <f>SUM(U345:Y345)</f>
        <v>1</v>
      </c>
    </row>
    <row r="346" spans="7:27">
      <c r="H346" s="152">
        <v>2</v>
      </c>
      <c r="I346" s="164">
        <f t="shared" ref="I346:M348" si="270">+I312/$I304</f>
        <v>0.1875</v>
      </c>
      <c r="J346" s="164">
        <f t="shared" si="270"/>
        <v>0.16250000000000001</v>
      </c>
      <c r="K346" s="164">
        <f t="shared" si="270"/>
        <v>0.46250000000000002</v>
      </c>
      <c r="L346" s="164">
        <f t="shared" si="270"/>
        <v>0.15</v>
      </c>
      <c r="M346" s="164">
        <f t="shared" si="270"/>
        <v>3.7499999999999999E-2</v>
      </c>
      <c r="N346" s="169">
        <f t="shared" ref="N346:N348" si="271">SUM(I346:M346)</f>
        <v>1</v>
      </c>
      <c r="O346" s="174">
        <f t="shared" ref="O346:S348" si="272">+O312/$J304</f>
        <v>0.19130434782608696</v>
      </c>
      <c r="P346" s="164">
        <f t="shared" si="272"/>
        <v>0.19130434782608696</v>
      </c>
      <c r="Q346" s="164">
        <f t="shared" si="272"/>
        <v>0.27826086956521739</v>
      </c>
      <c r="R346" s="164">
        <f t="shared" si="272"/>
        <v>0.33913043478260868</v>
      </c>
      <c r="S346" s="164">
        <f t="shared" si="272"/>
        <v>0</v>
      </c>
      <c r="T346" s="170">
        <f t="shared" ref="T346:T348" si="273">SUM(O346:S346)</f>
        <v>1</v>
      </c>
      <c r="U346" s="164">
        <f t="shared" ref="U346:Y348" si="274">+U312/$K304</f>
        <v>0.14545454545454545</v>
      </c>
      <c r="V346" s="164">
        <f t="shared" si="274"/>
        <v>0.14545454545454545</v>
      </c>
      <c r="W346" s="164">
        <f t="shared" si="274"/>
        <v>0.43636363636363634</v>
      </c>
      <c r="X346" s="164">
        <f t="shared" si="274"/>
        <v>0.27272727272727271</v>
      </c>
      <c r="Y346" s="164">
        <f t="shared" si="274"/>
        <v>0</v>
      </c>
      <c r="Z346" s="170">
        <f t="shared" ref="Z346:Z348" si="275">SUM(U346:Y346)</f>
        <v>1</v>
      </c>
    </row>
    <row r="347" spans="7:27">
      <c r="H347" s="152">
        <v>3</v>
      </c>
      <c r="I347" s="164">
        <f t="shared" si="270"/>
        <v>0.15686274509803921</v>
      </c>
      <c r="J347" s="164">
        <f t="shared" si="270"/>
        <v>0.37254901960784315</v>
      </c>
      <c r="K347" s="164">
        <f t="shared" si="270"/>
        <v>0.11764705882352941</v>
      </c>
      <c r="L347" s="164">
        <f t="shared" si="270"/>
        <v>0.35294117647058826</v>
      </c>
      <c r="M347" s="164">
        <f t="shared" si="270"/>
        <v>0</v>
      </c>
      <c r="N347" s="169">
        <f t="shared" si="271"/>
        <v>1</v>
      </c>
      <c r="O347" s="174">
        <f t="shared" si="272"/>
        <v>0.21052631578947367</v>
      </c>
      <c r="P347" s="164">
        <f t="shared" si="272"/>
        <v>0.18128654970760233</v>
      </c>
      <c r="Q347" s="164">
        <f t="shared" si="272"/>
        <v>0.3742690058479532</v>
      </c>
      <c r="R347" s="164">
        <f t="shared" si="272"/>
        <v>0.23391812865497075</v>
      </c>
      <c r="S347" s="164">
        <f t="shared" si="272"/>
        <v>0</v>
      </c>
      <c r="T347" s="170">
        <f t="shared" si="273"/>
        <v>1</v>
      </c>
      <c r="U347" s="164">
        <f t="shared" si="274"/>
        <v>6.6666666666666666E-2</v>
      </c>
      <c r="V347" s="164">
        <f t="shared" si="274"/>
        <v>0.15</v>
      </c>
      <c r="W347" s="164">
        <f t="shared" si="274"/>
        <v>0.26666666666666666</v>
      </c>
      <c r="X347" s="164">
        <f t="shared" si="274"/>
        <v>0.51666666666666672</v>
      </c>
      <c r="Y347" s="164">
        <f t="shared" si="274"/>
        <v>0</v>
      </c>
      <c r="Z347" s="170">
        <f t="shared" si="275"/>
        <v>1</v>
      </c>
    </row>
    <row r="348" spans="7:27">
      <c r="H348" s="153">
        <v>4</v>
      </c>
      <c r="I348" s="171">
        <f t="shared" si="270"/>
        <v>0.16049382716049382</v>
      </c>
      <c r="J348" s="171">
        <f t="shared" si="270"/>
        <v>0.13580246913580246</v>
      </c>
      <c r="K348" s="171">
        <f t="shared" si="270"/>
        <v>0.33333333333333331</v>
      </c>
      <c r="L348" s="171">
        <f t="shared" si="270"/>
        <v>0.34567901234567899</v>
      </c>
      <c r="M348" s="171">
        <f t="shared" si="270"/>
        <v>2.4691358024691357E-2</v>
      </c>
      <c r="N348" s="172">
        <f t="shared" si="271"/>
        <v>0.99999999999999989</v>
      </c>
      <c r="O348" s="175">
        <f t="shared" si="272"/>
        <v>0.25862068965517243</v>
      </c>
      <c r="P348" s="171">
        <f t="shared" si="272"/>
        <v>0.21551724137931033</v>
      </c>
      <c r="Q348" s="171">
        <f t="shared" si="272"/>
        <v>0.37068965517241381</v>
      </c>
      <c r="R348" s="171">
        <f t="shared" si="272"/>
        <v>0.15517241379310345</v>
      </c>
      <c r="S348" s="171">
        <f t="shared" si="272"/>
        <v>0</v>
      </c>
      <c r="T348" s="173">
        <f t="shared" si="273"/>
        <v>1</v>
      </c>
      <c r="U348" s="171">
        <f t="shared" si="274"/>
        <v>0.13461538461538461</v>
      </c>
      <c r="V348" s="171">
        <f t="shared" si="274"/>
        <v>0.13461538461538461</v>
      </c>
      <c r="W348" s="171">
        <f t="shared" si="274"/>
        <v>0.38461538461538464</v>
      </c>
      <c r="X348" s="171">
        <f t="shared" si="274"/>
        <v>0.34615384615384615</v>
      </c>
      <c r="Y348" s="171">
        <f t="shared" si="274"/>
        <v>0</v>
      </c>
      <c r="Z348" s="173">
        <f t="shared" si="275"/>
        <v>1</v>
      </c>
    </row>
  </sheetData>
  <mergeCells count="19">
    <mergeCell ref="A281:B281"/>
    <mergeCell ref="I309:J309"/>
    <mergeCell ref="O309:P309"/>
    <mergeCell ref="U309:V309"/>
    <mergeCell ref="I343:J343"/>
    <mergeCell ref="O343:P343"/>
    <mergeCell ref="U343:V343"/>
    <mergeCell ref="A252:B252"/>
    <mergeCell ref="A2:AJ3"/>
    <mergeCell ref="A5:B5"/>
    <mergeCell ref="A29:B29"/>
    <mergeCell ref="A60:B60"/>
    <mergeCell ref="A83:B83"/>
    <mergeCell ref="A106:B106"/>
    <mergeCell ref="A132:B132"/>
    <mergeCell ref="A151:B151"/>
    <mergeCell ref="A176:B176"/>
    <mergeCell ref="A204:B204"/>
    <mergeCell ref="A227:B227"/>
  </mergeCells>
  <pageMargins left="0.70866141732283472" right="0.70866141732283472" top="0.74803149606299213" bottom="0.74803149606299213" header="0.31496062992125984" footer="0.31496062992125984"/>
  <pageSetup paperSize="9" scale="90" fitToWidth="0" orientation="portrait" verticalDpi="300" r:id="rId1"/>
  <rowBreaks count="1" manualBreakCount="1">
    <brk id="4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31"/>
  <sheetViews>
    <sheetView zoomScaleNormal="100" workbookViewId="0"/>
  </sheetViews>
  <sheetFormatPr defaultRowHeight="14.5"/>
  <cols>
    <col min="1" max="1" width="2.7265625" customWidth="1"/>
    <col min="2" max="2" width="20.453125" customWidth="1"/>
    <col min="6" max="6" width="9.36328125" style="367" customWidth="1"/>
    <col min="7" max="27" width="9.36328125" hidden="1" customWidth="1"/>
    <col min="28" max="28" width="9.36328125" customWidth="1"/>
    <col min="29" max="36" width="2.54296875" customWidth="1"/>
  </cols>
  <sheetData>
    <row r="1" spans="1:36" ht="15" thickBot="1"/>
    <row r="2" spans="1:36" ht="14.5" customHeight="1">
      <c r="A2" s="411" t="s">
        <v>95</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3"/>
    </row>
    <row r="3" spans="1:36" ht="15" customHeight="1" thickBot="1">
      <c r="A3" s="414"/>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6"/>
    </row>
    <row r="4" spans="1:36" ht="15" thickBot="1">
      <c r="A4" s="1"/>
      <c r="B4" s="2"/>
      <c r="C4" s="2"/>
      <c r="D4" s="2"/>
      <c r="E4" s="2"/>
      <c r="F4" s="368"/>
      <c r="G4" s="3"/>
      <c r="H4" s="3"/>
      <c r="I4" s="1"/>
      <c r="J4" s="1"/>
      <c r="K4" s="1"/>
      <c r="L4" s="1"/>
      <c r="M4" s="1"/>
      <c r="N4" s="1"/>
      <c r="O4" s="1"/>
      <c r="P4" s="1"/>
      <c r="Q4" s="1"/>
      <c r="R4" s="1"/>
    </row>
    <row r="5" spans="1:36" ht="15" thickBot="1">
      <c r="A5" s="409" t="s">
        <v>1</v>
      </c>
      <c r="B5" s="410"/>
      <c r="C5" s="59" t="s">
        <v>0</v>
      </c>
      <c r="D5" s="59" t="s">
        <v>5</v>
      </c>
      <c r="E5" s="59" t="s">
        <v>6</v>
      </c>
      <c r="F5" s="369" t="s">
        <v>7</v>
      </c>
      <c r="M5" s="8" t="s">
        <v>40</v>
      </c>
      <c r="N5" s="8"/>
      <c r="O5" s="8"/>
      <c r="P5" s="8"/>
      <c r="Q5" s="8"/>
      <c r="R5" s="8" t="s">
        <v>41</v>
      </c>
      <c r="S5" s="8"/>
      <c r="T5" s="8"/>
      <c r="U5" s="8"/>
      <c r="V5" s="8"/>
      <c r="W5" s="8" t="s">
        <v>42</v>
      </c>
      <c r="X5" s="8"/>
      <c r="Y5" s="8"/>
      <c r="Z5" s="8"/>
      <c r="AA5" s="5"/>
    </row>
    <row r="6" spans="1:36">
      <c r="G6" s="4"/>
      <c r="H6" s="4"/>
      <c r="I6" s="4"/>
      <c r="J6" s="4"/>
      <c r="K6" s="4"/>
      <c r="L6" s="4"/>
      <c r="M6" s="8" t="s">
        <v>43</v>
      </c>
      <c r="N6" s="8" t="s">
        <v>44</v>
      </c>
      <c r="O6" s="8" t="s">
        <v>45</v>
      </c>
      <c r="P6" s="8" t="s">
        <v>46</v>
      </c>
      <c r="Q6" s="8" t="s">
        <v>47</v>
      </c>
      <c r="R6" s="8" t="s">
        <v>43</v>
      </c>
      <c r="S6" s="8" t="s">
        <v>44</v>
      </c>
      <c r="T6" s="8" t="s">
        <v>45</v>
      </c>
      <c r="U6" s="8" t="s">
        <v>46</v>
      </c>
      <c r="V6" s="8" t="s">
        <v>47</v>
      </c>
      <c r="W6" s="8" t="s">
        <v>43</v>
      </c>
      <c r="X6" s="8" t="s">
        <v>44</v>
      </c>
      <c r="Y6" s="8" t="s">
        <v>45</v>
      </c>
      <c r="Z6" s="8" t="s">
        <v>46</v>
      </c>
      <c r="AA6" s="8" t="s">
        <v>47</v>
      </c>
    </row>
    <row r="7" spans="1:36">
      <c r="A7" s="91">
        <v>1</v>
      </c>
      <c r="B7" s="9" t="s">
        <v>8</v>
      </c>
      <c r="C7" s="104">
        <v>0.5</v>
      </c>
      <c r="D7" s="105">
        <v>5</v>
      </c>
      <c r="E7" s="106">
        <v>1</v>
      </c>
      <c r="F7" s="105">
        <f>MROUND(BP*C7,AR)</f>
        <v>50</v>
      </c>
      <c r="G7" s="107"/>
      <c r="H7" s="107"/>
      <c r="I7" s="88">
        <f t="shared" ref="I7:I10" si="0">+D7*E7</f>
        <v>5</v>
      </c>
      <c r="J7" s="88">
        <f>+I7*F7</f>
        <v>250</v>
      </c>
      <c r="K7" s="107"/>
      <c r="L7" s="107"/>
      <c r="M7" s="107"/>
      <c r="N7" s="107"/>
      <c r="O7" s="107"/>
      <c r="P7" s="107"/>
      <c r="Q7" s="107"/>
      <c r="R7" s="88">
        <f>IF(ISNUMBER(SEARCH("bench",$B7)),IF($C7&gt;=0.5,IF($C7&lt;0.6,$D7*$E7," ")," ")," ")</f>
        <v>5</v>
      </c>
      <c r="S7" s="88" t="str">
        <f>IF(ISNUMBER(SEARCH("bench",$B7)),IF($C7&gt;=0.6,IF($C7&lt;0.7,$D7*$E7," ")," ")," ")</f>
        <v xml:space="preserve"> </v>
      </c>
      <c r="T7" s="88" t="str">
        <f>IF(ISNUMBER(SEARCH("bench",$B7)),IF($C7&gt;=0.7,IF($C7&lt;0.8,$D7*$E7," ")," ")," ")</f>
        <v xml:space="preserve"> </v>
      </c>
      <c r="U7" s="88" t="str">
        <f>IF(ISNUMBER(SEARCH("bench",$B7)),IF($C7&gt;=0.8,IF($C7&lt;0.9,$D7*$E7," ")," ")," ")</f>
        <v xml:space="preserve"> </v>
      </c>
      <c r="V7" s="88" t="str">
        <f>IF(ISNUMBER(SEARCH("bench",$B7)),IF($C7&gt;=0.9,$D7*$E7," ")," ")</f>
        <v xml:space="preserve"> </v>
      </c>
      <c r="W7" s="107"/>
      <c r="X7" s="107"/>
      <c r="Y7" s="107"/>
      <c r="Z7" s="107"/>
      <c r="AA7" s="107"/>
      <c r="AB7" s="108"/>
      <c r="AC7" s="84"/>
      <c r="AD7" s="109"/>
      <c r="AE7" s="109"/>
      <c r="AF7" s="109"/>
      <c r="AG7" s="109"/>
      <c r="AH7" s="109"/>
      <c r="AI7" s="109"/>
      <c r="AJ7" s="110"/>
    </row>
    <row r="8" spans="1:36">
      <c r="A8" s="91"/>
      <c r="B8" s="92" t="str">
        <f>+B7</f>
        <v>BenchPress</v>
      </c>
      <c r="C8" s="10">
        <v>0.65</v>
      </c>
      <c r="D8" s="11">
        <v>4</v>
      </c>
      <c r="E8" s="12">
        <v>1</v>
      </c>
      <c r="F8" s="11">
        <f>MROUND(BP*C8,AR)</f>
        <v>65</v>
      </c>
      <c r="G8" s="4"/>
      <c r="H8" s="4"/>
      <c r="I8" s="111">
        <f t="shared" si="0"/>
        <v>4</v>
      </c>
      <c r="J8" s="111">
        <f t="shared" ref="J8:J10" si="1">+I8*F8</f>
        <v>260</v>
      </c>
      <c r="K8" s="4"/>
      <c r="L8" s="4"/>
      <c r="M8" s="4"/>
      <c r="N8" s="4"/>
      <c r="O8" s="4"/>
      <c r="P8" s="4"/>
      <c r="Q8" s="4"/>
      <c r="R8" s="111" t="str">
        <f>IF(ISNUMBER(SEARCH("bench",$B8)),IF($C8&gt;=0.5,IF($C8&lt;0.6,$D8*$E8," ")," ")," ")</f>
        <v xml:space="preserve"> </v>
      </c>
      <c r="S8" s="111">
        <f>IF(ISNUMBER(SEARCH("bench",$B8)),IF($C8&gt;=0.6,IF($C8&lt;0.7,$D8*$E8," ")," ")," ")</f>
        <v>4</v>
      </c>
      <c r="T8" s="111" t="str">
        <f>IF(ISNUMBER(SEARCH("bench",$B8)),IF($C8&gt;=0.7,IF($C8&lt;0.8,$D8*$E8," ")," ")," ")</f>
        <v xml:space="preserve"> </v>
      </c>
      <c r="U8" s="111" t="str">
        <f>IF(ISNUMBER(SEARCH("bench",$B8)),IF($C8&gt;=0.8,IF($C8&lt;0.9,$D8*$E8," ")," ")," ")</f>
        <v xml:space="preserve"> </v>
      </c>
      <c r="V8" s="111" t="str">
        <f>IF(ISNUMBER(SEARCH("bench",$B8)),IF($C8&gt;=0.9,$D8*$E8," ")," ")</f>
        <v xml:space="preserve"> </v>
      </c>
      <c r="W8" s="4"/>
      <c r="X8" s="4"/>
      <c r="Y8" s="4"/>
      <c r="Z8" s="4"/>
      <c r="AA8" s="4"/>
      <c r="AB8" s="5"/>
      <c r="AC8" s="96"/>
      <c r="AD8" s="8"/>
      <c r="AE8" s="8"/>
      <c r="AF8" s="8"/>
      <c r="AG8" s="8"/>
      <c r="AH8" s="8"/>
      <c r="AI8" s="8"/>
      <c r="AJ8" s="16"/>
    </row>
    <row r="9" spans="1:36">
      <c r="A9" s="15"/>
      <c r="B9" s="92" t="str">
        <f t="shared" ref="B9:B10" si="2">+B8</f>
        <v>BenchPress</v>
      </c>
      <c r="C9" s="10">
        <v>0.75</v>
      </c>
      <c r="D9" s="11">
        <v>3</v>
      </c>
      <c r="E9" s="12">
        <v>2</v>
      </c>
      <c r="F9" s="11">
        <f>MROUND(BP*C9,AR)</f>
        <v>75</v>
      </c>
      <c r="G9" s="4"/>
      <c r="H9" s="4"/>
      <c r="I9" s="111">
        <f t="shared" si="0"/>
        <v>6</v>
      </c>
      <c r="J9" s="111">
        <f t="shared" si="1"/>
        <v>450</v>
      </c>
      <c r="K9" s="4"/>
      <c r="L9" s="4"/>
      <c r="M9" s="4"/>
      <c r="N9" s="4"/>
      <c r="O9" s="4"/>
      <c r="P9" s="4"/>
      <c r="Q9" s="4"/>
      <c r="R9" s="111" t="str">
        <f>IF(ISNUMBER(SEARCH("bench",$B9)),IF($C9&gt;=0.5,IF($C9&lt;0.6,$D9*$E9," ")," ")," ")</f>
        <v xml:space="preserve"> </v>
      </c>
      <c r="S9" s="111" t="str">
        <f>IF(ISNUMBER(SEARCH("bench",$B9)),IF($C9&gt;=0.6,IF($C9&lt;0.7,$D9*$E9," ")," ")," ")</f>
        <v xml:space="preserve"> </v>
      </c>
      <c r="T9" s="111">
        <f>IF(ISNUMBER(SEARCH("bench",$B9)),IF($C9&gt;=0.7,IF($C9&lt;0.8,$D9*$E9," ")," ")," ")</f>
        <v>6</v>
      </c>
      <c r="U9" s="111" t="str">
        <f>IF(ISNUMBER(SEARCH("bench",$B9)),IF($C9&gt;=0.8,IF($C9&lt;0.9,$D9*$E9," ")," ")," ")</f>
        <v xml:space="preserve"> </v>
      </c>
      <c r="V9" s="111" t="str">
        <f>IF(ISNUMBER(SEARCH("bench",$B9)),IF($C9&gt;=0.9,$D9*$E9," ")," ")</f>
        <v xml:space="preserve"> </v>
      </c>
      <c r="W9" s="4"/>
      <c r="X9" s="4"/>
      <c r="Y9" s="4"/>
      <c r="Z9" s="4"/>
      <c r="AA9" s="4"/>
      <c r="AB9" s="5"/>
      <c r="AC9" s="13"/>
      <c r="AD9" s="13"/>
      <c r="AE9" s="8"/>
      <c r="AF9" s="8"/>
      <c r="AG9" s="8"/>
      <c r="AH9" s="8"/>
      <c r="AI9" s="8"/>
      <c r="AJ9" s="16"/>
    </row>
    <row r="10" spans="1:36">
      <c r="A10" s="15"/>
      <c r="B10" s="92" t="str">
        <f t="shared" si="2"/>
        <v>BenchPress</v>
      </c>
      <c r="C10" s="10">
        <v>0.85</v>
      </c>
      <c r="D10" s="11">
        <v>2</v>
      </c>
      <c r="E10" s="12">
        <v>4</v>
      </c>
      <c r="F10" s="11">
        <f>MROUND(BP*C10,AR)</f>
        <v>85</v>
      </c>
      <c r="G10" s="4"/>
      <c r="H10" s="4"/>
      <c r="I10" s="111">
        <f t="shared" si="0"/>
        <v>8</v>
      </c>
      <c r="J10" s="111">
        <f t="shared" si="1"/>
        <v>680</v>
      </c>
      <c r="K10" s="4"/>
      <c r="L10" s="4"/>
      <c r="M10" s="4"/>
      <c r="N10" s="4"/>
      <c r="O10" s="4"/>
      <c r="P10" s="4"/>
      <c r="Q10" s="4"/>
      <c r="R10" s="111" t="str">
        <f>IF(ISNUMBER(SEARCH("bench",$B10)),IF($C10&gt;=0.5,IF($C10&lt;0.6,$D10*$E10," ")," ")," ")</f>
        <v xml:space="preserve"> </v>
      </c>
      <c r="S10" s="111" t="str">
        <f>IF(ISNUMBER(SEARCH("bench",$B10)),IF($C10&gt;=0.6,IF($C10&lt;0.7,$D10*$E10," ")," ")," ")</f>
        <v xml:space="preserve"> </v>
      </c>
      <c r="T10" s="111" t="str">
        <f>IF(ISNUMBER(SEARCH("bench",$B10)),IF($C10&gt;=0.7,IF($C10&lt;0.8,$D10*$E10," ")," ")," ")</f>
        <v xml:space="preserve"> </v>
      </c>
      <c r="U10" s="111">
        <f>IF(ISNUMBER(SEARCH("bench",$B10)),IF($C10&gt;=0.8,IF($C10&lt;0.9,$D10*$E10," ")," ")," ")</f>
        <v>8</v>
      </c>
      <c r="V10" s="111" t="str">
        <f>IF(ISNUMBER(SEARCH("bench",$B10)),IF($C10&gt;=0.9,$D10*$E10," ")," ")</f>
        <v xml:space="preserve"> </v>
      </c>
      <c r="W10" s="4"/>
      <c r="X10" s="4"/>
      <c r="Y10" s="4"/>
      <c r="Z10" s="4"/>
      <c r="AA10" s="4"/>
      <c r="AB10" s="5"/>
      <c r="AC10" s="13"/>
      <c r="AD10" s="13"/>
      <c r="AE10" s="13"/>
      <c r="AF10" s="13"/>
      <c r="AG10" s="8"/>
      <c r="AH10" s="8"/>
      <c r="AI10" s="8"/>
      <c r="AJ10" s="16"/>
    </row>
    <row r="11" spans="1:36">
      <c r="A11" s="31"/>
      <c r="B11" s="8"/>
      <c r="C11" s="8"/>
      <c r="D11" s="8"/>
      <c r="E11" s="8"/>
      <c r="F11" s="366"/>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16"/>
    </row>
    <row r="12" spans="1:36">
      <c r="A12" s="112">
        <v>2</v>
      </c>
      <c r="B12" s="113" t="s">
        <v>2</v>
      </c>
      <c r="C12" s="35">
        <v>0.5</v>
      </c>
      <c r="D12" s="36">
        <v>5</v>
      </c>
      <c r="E12" s="37">
        <v>1</v>
      </c>
      <c r="F12" s="36">
        <f t="shared" ref="F12:F20" si="3">MROUND(SQ*C12,AR)</f>
        <v>50</v>
      </c>
      <c r="G12" s="114">
        <f>+D12*E12</f>
        <v>5</v>
      </c>
      <c r="H12" s="114">
        <f>+F12*G12</f>
        <v>250</v>
      </c>
      <c r="I12" s="8"/>
      <c r="J12" s="8"/>
      <c r="K12" s="4"/>
      <c r="L12" s="4"/>
      <c r="M12" s="114">
        <f t="shared" ref="M12:M15" si="4">IF(ISNUMBER(SEARCH("squat",$B12)),IF($C12&gt;=0.5,IF($C12&lt;0.6,$D12*$E12," ")," ")," ")</f>
        <v>5</v>
      </c>
      <c r="N12" s="114" t="str">
        <f t="shared" ref="N12:N15" si="5">IF(ISNUMBER(SEARCH("squat",$B12)),IF($C12&gt;=0.6,IF($C12&lt;0.7,$D12*$E12," ")," ")," ")</f>
        <v xml:space="preserve"> </v>
      </c>
      <c r="O12" s="114" t="str">
        <f t="shared" ref="O12:O15" si="6">IF(ISNUMBER(SEARCH("squat",$B12)),IF($C12&gt;=0.7,IF($C12&lt;0.8,$D12*$E12," ")," ")," ")</f>
        <v xml:space="preserve"> </v>
      </c>
      <c r="P12" s="114" t="str">
        <f t="shared" ref="P12:P15" si="7">IF(ISNUMBER(SEARCH("squat",$B12)),IF($C12&gt;=0.8,IF($C12&lt;0.9,$D12*$E12," ")," ")," ")</f>
        <v xml:space="preserve"> </v>
      </c>
      <c r="Q12" s="114" t="str">
        <f t="shared" ref="Q12:Q15" si="8">IF(ISNUMBER(SEARCH("squat",$B12)),IF($C12&gt;=0.9,$D12*$E12," ")," ")</f>
        <v xml:space="preserve"> </v>
      </c>
      <c r="R12" s="4"/>
      <c r="S12" s="4"/>
      <c r="T12" s="4"/>
      <c r="U12" s="4"/>
      <c r="V12" s="4"/>
      <c r="W12" s="4"/>
      <c r="X12" s="4"/>
      <c r="Y12" s="4"/>
      <c r="Z12" s="4"/>
      <c r="AA12" s="4"/>
      <c r="AB12" s="5"/>
      <c r="AC12" s="13"/>
      <c r="AD12" s="8"/>
      <c r="AE12" s="8"/>
      <c r="AF12" s="8"/>
      <c r="AG12" s="8"/>
      <c r="AH12" s="8"/>
      <c r="AI12" s="8"/>
      <c r="AJ12" s="16"/>
    </row>
    <row r="13" spans="1:36">
      <c r="A13" s="38"/>
      <c r="B13" s="97">
        <f>+B11</f>
        <v>0</v>
      </c>
      <c r="C13" s="35">
        <v>0.6</v>
      </c>
      <c r="D13" s="36">
        <v>5</v>
      </c>
      <c r="E13" s="37">
        <v>1</v>
      </c>
      <c r="F13" s="36">
        <f t="shared" si="3"/>
        <v>60</v>
      </c>
      <c r="G13" s="114">
        <f t="shared" ref="G13:G15" si="9">+D13*E13</f>
        <v>5</v>
      </c>
      <c r="H13" s="114">
        <f t="shared" ref="H13:H15" si="10">+F13*G13</f>
        <v>300</v>
      </c>
      <c r="I13" s="4"/>
      <c r="J13" s="4"/>
      <c r="K13" s="4"/>
      <c r="L13" s="4"/>
      <c r="M13" s="114" t="str">
        <f>IF(ISNUMBER(SEARCH("squat",$B13)),IF($C13&gt;=0.5,IF($C13&lt;0.6,$D13*$E13," ")," ")," ")</f>
        <v xml:space="preserve"> </v>
      </c>
      <c r="N13" s="114" t="str">
        <f>IF(ISNUMBER(SEARCH("squat",$B13)),IF($C13&gt;=0.6,IF($C13&lt;0.7,$D13*$E13," ")," ")," ")</f>
        <v xml:space="preserve"> </v>
      </c>
      <c r="O13" s="114" t="str">
        <f>IF(ISNUMBER(SEARCH("squat",$B13)),IF($C13&gt;=0.7,IF($C13&lt;0.8,$D13*$E13," ")," ")," ")</f>
        <v xml:space="preserve"> </v>
      </c>
      <c r="P13" s="114" t="str">
        <f>IF(ISNUMBER(SEARCH("squat",$B13)),IF($C13&gt;=0.8,IF($C13&lt;0.9,$D13*$E13," ")," ")," ")</f>
        <v xml:space="preserve"> </v>
      </c>
      <c r="Q13" s="114" t="str">
        <f>IF(ISNUMBER(SEARCH("squat",$B13)),IF($C13&gt;=0.9,$D13*$E13," ")," ")</f>
        <v xml:space="preserve"> </v>
      </c>
      <c r="R13" s="4"/>
      <c r="S13" s="4"/>
      <c r="T13" s="4"/>
      <c r="U13" s="4"/>
      <c r="V13" s="4"/>
      <c r="W13" s="4"/>
      <c r="X13" s="4"/>
      <c r="Y13" s="4"/>
      <c r="Z13" s="4"/>
      <c r="AA13" s="4"/>
      <c r="AB13" s="5"/>
      <c r="AC13" s="47"/>
      <c r="AD13" s="8"/>
      <c r="AE13" s="8"/>
      <c r="AF13" s="8"/>
      <c r="AG13" s="8"/>
      <c r="AH13" s="8"/>
      <c r="AI13" s="8"/>
      <c r="AJ13" s="16"/>
    </row>
    <row r="14" spans="1:36">
      <c r="A14" s="38"/>
      <c r="B14" s="97" t="str">
        <f>+B12</f>
        <v>Squat</v>
      </c>
      <c r="C14" s="35">
        <v>0.7</v>
      </c>
      <c r="D14" s="36">
        <v>2</v>
      </c>
      <c r="E14" s="37">
        <v>1</v>
      </c>
      <c r="F14" s="36">
        <f t="shared" si="3"/>
        <v>70</v>
      </c>
      <c r="G14" s="114">
        <f t="shared" si="9"/>
        <v>2</v>
      </c>
      <c r="H14" s="114">
        <f t="shared" si="10"/>
        <v>140</v>
      </c>
      <c r="I14" s="4"/>
      <c r="J14" s="4"/>
      <c r="K14" s="4"/>
      <c r="L14" s="4"/>
      <c r="M14" s="114" t="str">
        <f>IF(ISNUMBER(SEARCH("squat",$B14)),IF($C14&gt;=0.5,IF($C14&lt;0.6,$D14*$E14," ")," ")," ")</f>
        <v xml:space="preserve"> </v>
      </c>
      <c r="N14" s="114" t="str">
        <f>IF(ISNUMBER(SEARCH("squat",$B14)),IF($C14&gt;=0.6,IF($C14&lt;0.7,$D14*$E14," ")," ")," ")</f>
        <v xml:space="preserve"> </v>
      </c>
      <c r="O14" s="114">
        <f>IF(ISNUMBER(SEARCH("squat",$B14)),IF($C14&gt;=0.7,IF($C14&lt;0.8,$D14*$E14," ")," ")," ")</f>
        <v>2</v>
      </c>
      <c r="P14" s="114" t="str">
        <f>IF(ISNUMBER(SEARCH("squat",$B14)),IF($C14&gt;=0.8,IF($C14&lt;0.9,$D14*$E14," ")," ")," ")</f>
        <v xml:space="preserve"> </v>
      </c>
      <c r="Q14" s="114" t="str">
        <f>IF(ISNUMBER(SEARCH("squat",$B14)),IF($C14&gt;=0.9,$D14*$E14," ")," ")</f>
        <v xml:space="preserve"> </v>
      </c>
      <c r="R14" s="4"/>
      <c r="S14" s="4"/>
      <c r="T14" s="4"/>
      <c r="U14" s="4"/>
      <c r="V14" s="4"/>
      <c r="W14" s="4"/>
      <c r="X14" s="4"/>
      <c r="Y14" s="4"/>
      <c r="Z14" s="4"/>
      <c r="AA14" s="4"/>
      <c r="AB14" s="5"/>
      <c r="AC14" s="47"/>
      <c r="AD14" s="8"/>
      <c r="AE14" s="8"/>
      <c r="AF14" s="8"/>
      <c r="AG14" s="8"/>
      <c r="AH14" s="8"/>
      <c r="AI14" s="8"/>
      <c r="AJ14" s="16"/>
    </row>
    <row r="15" spans="1:36">
      <c r="A15" s="38"/>
      <c r="B15" s="115" t="str">
        <f t="shared" ref="B15:B20" si="11">+B14</f>
        <v>Squat</v>
      </c>
      <c r="C15" s="35">
        <v>0.7</v>
      </c>
      <c r="D15" s="36">
        <v>4</v>
      </c>
      <c r="E15" s="37">
        <v>1</v>
      </c>
      <c r="F15" s="36">
        <f t="shared" si="3"/>
        <v>70</v>
      </c>
      <c r="G15" s="114">
        <f t="shared" si="9"/>
        <v>4</v>
      </c>
      <c r="H15" s="114">
        <f t="shared" si="10"/>
        <v>280</v>
      </c>
      <c r="I15" s="4"/>
      <c r="J15" s="4"/>
      <c r="K15" s="4"/>
      <c r="L15" s="4"/>
      <c r="M15" s="114" t="str">
        <f t="shared" si="4"/>
        <v xml:space="preserve"> </v>
      </c>
      <c r="N15" s="114" t="str">
        <f t="shared" si="5"/>
        <v xml:space="preserve"> </v>
      </c>
      <c r="O15" s="114">
        <f t="shared" si="6"/>
        <v>4</v>
      </c>
      <c r="P15" s="114" t="str">
        <f t="shared" si="7"/>
        <v xml:space="preserve"> </v>
      </c>
      <c r="Q15" s="114" t="str">
        <f t="shared" si="8"/>
        <v xml:space="preserve"> </v>
      </c>
      <c r="R15" s="4"/>
      <c r="S15" s="4"/>
      <c r="T15" s="4"/>
      <c r="U15" s="4"/>
      <c r="V15" s="4"/>
      <c r="W15" s="4"/>
      <c r="X15" s="4"/>
      <c r="Y15" s="4"/>
      <c r="Z15" s="4"/>
      <c r="AA15" s="4"/>
      <c r="AB15" s="5"/>
      <c r="AC15" s="13"/>
      <c r="AD15" s="8"/>
      <c r="AE15" s="8"/>
      <c r="AF15" s="8"/>
      <c r="AG15" s="8"/>
      <c r="AH15" s="8"/>
      <c r="AI15" s="8"/>
      <c r="AJ15" s="16"/>
    </row>
    <row r="16" spans="1:36">
      <c r="A16" s="38"/>
      <c r="B16" s="97" t="str">
        <f t="shared" si="11"/>
        <v>Squat</v>
      </c>
      <c r="C16" s="35">
        <v>0.7</v>
      </c>
      <c r="D16" s="36">
        <v>6</v>
      </c>
      <c r="E16" s="37">
        <v>1</v>
      </c>
      <c r="F16" s="36">
        <f t="shared" si="3"/>
        <v>70</v>
      </c>
      <c r="G16" s="114">
        <f t="shared" ref="G16:G19" si="12">+D16*E16</f>
        <v>6</v>
      </c>
      <c r="H16" s="114">
        <f t="shared" ref="H16:H19" si="13">+F16*G16</f>
        <v>420</v>
      </c>
      <c r="I16" s="4"/>
      <c r="J16" s="4"/>
      <c r="K16" s="4"/>
      <c r="L16" s="4"/>
      <c r="M16" s="114" t="str">
        <f>IF(ISNUMBER(SEARCH("squat",$B16)),IF($C16&gt;=0.5,IF($C16&lt;0.6,$D16*$E16," ")," ")," ")</f>
        <v xml:space="preserve"> </v>
      </c>
      <c r="N16" s="114" t="str">
        <f>IF(ISNUMBER(SEARCH("squat",$B16)),IF($C16&gt;=0.6,IF($C16&lt;0.7,$D16*$E16," ")," ")," ")</f>
        <v xml:space="preserve"> </v>
      </c>
      <c r="O16" s="114">
        <f>IF(ISNUMBER(SEARCH("squat",$B16)),IF($C16&gt;=0.7,IF($C16&lt;0.8,$D16*$E16," ")," ")," ")</f>
        <v>6</v>
      </c>
      <c r="P16" s="114" t="str">
        <f>IF(ISNUMBER(SEARCH("squat",$B16)),IF($C16&gt;=0.8,IF($C16&lt;0.9,$D16*$E16," ")," ")," ")</f>
        <v xml:space="preserve"> </v>
      </c>
      <c r="Q16" s="114" t="str">
        <f>IF(ISNUMBER(SEARCH("squat",$B16)),IF($C16&gt;=0.9,$D16*$E16," ")," ")</f>
        <v xml:space="preserve"> </v>
      </c>
      <c r="R16" s="4"/>
      <c r="S16" s="4"/>
      <c r="T16" s="4"/>
      <c r="U16" s="4"/>
      <c r="V16" s="4"/>
      <c r="W16" s="4"/>
      <c r="X16" s="4"/>
      <c r="Y16" s="4"/>
      <c r="Z16" s="4"/>
      <c r="AA16" s="4"/>
      <c r="AB16" s="5"/>
      <c r="AC16" s="47"/>
      <c r="AD16" s="8"/>
      <c r="AE16" s="8"/>
      <c r="AF16" s="8"/>
      <c r="AG16" s="8"/>
      <c r="AH16" s="8"/>
      <c r="AI16" s="8"/>
      <c r="AJ16" s="16"/>
    </row>
    <row r="17" spans="1:36">
      <c r="A17" s="38"/>
      <c r="B17" s="97" t="str">
        <f t="shared" si="11"/>
        <v>Squat</v>
      </c>
      <c r="C17" s="35">
        <v>0.7</v>
      </c>
      <c r="D17" s="36">
        <v>8</v>
      </c>
      <c r="E17" s="37">
        <v>1</v>
      </c>
      <c r="F17" s="36">
        <f t="shared" si="3"/>
        <v>70</v>
      </c>
      <c r="G17" s="114">
        <f t="shared" si="12"/>
        <v>8</v>
      </c>
      <c r="H17" s="114">
        <f t="shared" si="13"/>
        <v>560</v>
      </c>
      <c r="I17" s="4"/>
      <c r="J17" s="4"/>
      <c r="K17" s="4"/>
      <c r="L17" s="4"/>
      <c r="M17" s="114" t="str">
        <f>IF(ISNUMBER(SEARCH("squat",$B17)),IF($C17&gt;=0.5,IF($C17&lt;0.6,$D17*$E17," ")," ")," ")</f>
        <v xml:space="preserve"> </v>
      </c>
      <c r="N17" s="114" t="str">
        <f>IF(ISNUMBER(SEARCH("squat",$B17)),IF($C17&gt;=0.6,IF($C17&lt;0.7,$D17*$E17," ")," ")," ")</f>
        <v xml:space="preserve"> </v>
      </c>
      <c r="O17" s="114">
        <f>IF(ISNUMBER(SEARCH("squat",$B17)),IF($C17&gt;=0.7,IF($C17&lt;0.8,$D17*$E17," ")," ")," ")</f>
        <v>8</v>
      </c>
      <c r="P17" s="114" t="str">
        <f>IF(ISNUMBER(SEARCH("squat",$B17)),IF($C17&gt;=0.8,IF($C17&lt;0.9,$D17*$E17," ")," ")," ")</f>
        <v xml:space="preserve"> </v>
      </c>
      <c r="Q17" s="114" t="str">
        <f>IF(ISNUMBER(SEARCH("squat",$B17)),IF($C17&gt;=0.9,$D17*$E17," ")," ")</f>
        <v xml:space="preserve"> </v>
      </c>
      <c r="R17" s="4"/>
      <c r="S17" s="4"/>
      <c r="T17" s="4"/>
      <c r="U17" s="4"/>
      <c r="V17" s="4"/>
      <c r="W17" s="4"/>
      <c r="X17" s="4"/>
      <c r="Y17" s="4"/>
      <c r="Z17" s="4"/>
      <c r="AA17" s="4"/>
      <c r="AB17" s="5"/>
      <c r="AC17" s="6"/>
      <c r="AD17" s="8"/>
      <c r="AE17" s="8"/>
      <c r="AF17" s="8"/>
      <c r="AG17" s="8"/>
      <c r="AH17" s="8"/>
      <c r="AI17" s="8"/>
      <c r="AJ17" s="16"/>
    </row>
    <row r="18" spans="1:36">
      <c r="A18" s="38"/>
      <c r="B18" s="97" t="str">
        <f t="shared" si="11"/>
        <v>Squat</v>
      </c>
      <c r="C18" s="35">
        <v>0.7</v>
      </c>
      <c r="D18" s="36">
        <v>7</v>
      </c>
      <c r="E18" s="37">
        <v>1</v>
      </c>
      <c r="F18" s="36">
        <f t="shared" si="3"/>
        <v>70</v>
      </c>
      <c r="G18" s="114">
        <f t="shared" si="12"/>
        <v>7</v>
      </c>
      <c r="H18" s="114">
        <f t="shared" si="13"/>
        <v>490</v>
      </c>
      <c r="I18" s="4"/>
      <c r="J18" s="4"/>
      <c r="K18" s="4"/>
      <c r="L18" s="4"/>
      <c r="M18" s="114" t="str">
        <f>IF(ISNUMBER(SEARCH("squat",$B18)),IF($C18&gt;=0.5,IF($C18&lt;0.6,$D18*$E18," ")," ")," ")</f>
        <v xml:space="preserve"> </v>
      </c>
      <c r="N18" s="114" t="str">
        <f>IF(ISNUMBER(SEARCH("squat",$B18)),IF($C18&gt;=0.6,IF($C18&lt;0.7,$D18*$E18," ")," ")," ")</f>
        <v xml:space="preserve"> </v>
      </c>
      <c r="O18" s="114">
        <f>IF(ISNUMBER(SEARCH("squat",$B18)),IF($C18&gt;=0.7,IF($C18&lt;0.8,$D18*$E18," ")," ")," ")</f>
        <v>7</v>
      </c>
      <c r="P18" s="114" t="str">
        <f>IF(ISNUMBER(SEARCH("squat",$B18)),IF($C18&gt;=0.8,IF($C18&lt;0.9,$D18*$E18," ")," ")," ")</f>
        <v xml:space="preserve"> </v>
      </c>
      <c r="Q18" s="114" t="str">
        <f>IF(ISNUMBER(SEARCH("squat",$B18)),IF($C18&gt;=0.9,$D18*$E18," ")," ")</f>
        <v xml:space="preserve"> </v>
      </c>
      <c r="R18" s="4"/>
      <c r="S18" s="4"/>
      <c r="T18" s="4"/>
      <c r="U18" s="4"/>
      <c r="V18" s="4"/>
      <c r="W18" s="4"/>
      <c r="X18" s="4"/>
      <c r="Y18" s="4"/>
      <c r="Z18" s="4"/>
      <c r="AA18" s="4"/>
      <c r="AB18" s="5"/>
      <c r="AC18" s="47"/>
      <c r="AD18" s="8"/>
      <c r="AE18" s="8"/>
      <c r="AF18" s="8"/>
      <c r="AG18" s="8"/>
      <c r="AH18" s="8"/>
      <c r="AI18" s="8"/>
      <c r="AJ18" s="16"/>
    </row>
    <row r="19" spans="1:36">
      <c r="A19" s="38"/>
      <c r="B19" s="115" t="str">
        <f t="shared" si="11"/>
        <v>Squat</v>
      </c>
      <c r="C19" s="35">
        <v>0.7</v>
      </c>
      <c r="D19" s="36">
        <v>5</v>
      </c>
      <c r="E19" s="37">
        <v>1</v>
      </c>
      <c r="F19" s="36">
        <f t="shared" si="3"/>
        <v>70</v>
      </c>
      <c r="G19" s="114">
        <f t="shared" si="12"/>
        <v>5</v>
      </c>
      <c r="H19" s="114">
        <f t="shared" si="13"/>
        <v>350</v>
      </c>
      <c r="I19" s="4"/>
      <c r="J19" s="4"/>
      <c r="K19" s="4"/>
      <c r="L19" s="4"/>
      <c r="M19" s="114" t="str">
        <f t="shared" ref="M19" si="14">IF(ISNUMBER(SEARCH("squat",$B19)),IF($C19&gt;=0.5,IF($C19&lt;0.6,$D19*$E19," ")," ")," ")</f>
        <v xml:space="preserve"> </v>
      </c>
      <c r="N19" s="114" t="str">
        <f t="shared" ref="N19" si="15">IF(ISNUMBER(SEARCH("squat",$B19)),IF($C19&gt;=0.6,IF($C19&lt;0.7,$D19*$E19," ")," ")," ")</f>
        <v xml:space="preserve"> </v>
      </c>
      <c r="O19" s="114">
        <f t="shared" ref="O19" si="16">IF(ISNUMBER(SEARCH("squat",$B19)),IF($C19&gt;=0.7,IF($C19&lt;0.8,$D19*$E19," ")," ")," ")</f>
        <v>5</v>
      </c>
      <c r="P19" s="114" t="str">
        <f t="shared" ref="P19" si="17">IF(ISNUMBER(SEARCH("squat",$B19)),IF($C19&gt;=0.8,IF($C19&lt;0.9,$D19*$E19," ")," ")," ")</f>
        <v xml:space="preserve"> </v>
      </c>
      <c r="Q19" s="114" t="str">
        <f t="shared" ref="Q19" si="18">IF(ISNUMBER(SEARCH("squat",$B19)),IF($C19&gt;=0.9,$D19*$E19," ")," ")</f>
        <v xml:space="preserve"> </v>
      </c>
      <c r="R19" s="4"/>
      <c r="S19" s="4"/>
      <c r="T19" s="4"/>
      <c r="U19" s="4"/>
      <c r="V19" s="4"/>
      <c r="W19" s="4"/>
      <c r="X19" s="4"/>
      <c r="Y19" s="4"/>
      <c r="Z19" s="4"/>
      <c r="AA19" s="4"/>
      <c r="AB19" s="5"/>
      <c r="AC19" s="13"/>
      <c r="AD19" s="8"/>
      <c r="AE19" s="8"/>
      <c r="AF19" s="8"/>
      <c r="AG19" s="8"/>
      <c r="AH19" s="8"/>
      <c r="AI19" s="8"/>
      <c r="AJ19" s="16"/>
    </row>
    <row r="20" spans="1:36">
      <c r="A20" s="38"/>
      <c r="B20" s="97" t="str">
        <f t="shared" si="11"/>
        <v>Squat</v>
      </c>
      <c r="C20" s="35">
        <v>0.7</v>
      </c>
      <c r="D20" s="36">
        <v>3</v>
      </c>
      <c r="E20" s="37">
        <v>1</v>
      </c>
      <c r="F20" s="36">
        <f t="shared" si="3"/>
        <v>70</v>
      </c>
      <c r="G20" s="114">
        <f t="shared" ref="G20" si="19">+D20*E20</f>
        <v>3</v>
      </c>
      <c r="H20" s="114">
        <f t="shared" ref="H20" si="20">+F20*G20</f>
        <v>210</v>
      </c>
      <c r="I20" s="4"/>
      <c r="J20" s="4"/>
      <c r="K20" s="4"/>
      <c r="L20" s="4"/>
      <c r="M20" s="114" t="str">
        <f>IF(ISNUMBER(SEARCH("squat",$B20)),IF($C20&gt;=0.5,IF($C20&lt;0.6,$D20*$E20," ")," ")," ")</f>
        <v xml:space="preserve"> </v>
      </c>
      <c r="N20" s="114" t="str">
        <f>IF(ISNUMBER(SEARCH("squat",$B20)),IF($C20&gt;=0.6,IF($C20&lt;0.7,$D20*$E20," ")," ")," ")</f>
        <v xml:space="preserve"> </v>
      </c>
      <c r="O20" s="114">
        <f>IF(ISNUMBER(SEARCH("squat",$B20)),IF($C20&gt;=0.7,IF($C20&lt;0.8,$D20*$E20," ")," ")," ")</f>
        <v>3</v>
      </c>
      <c r="P20" s="114" t="str">
        <f>IF(ISNUMBER(SEARCH("squat",$B20)),IF($C20&gt;=0.8,IF($C20&lt;0.9,$D20*$E20," ")," ")," ")</f>
        <v xml:space="preserve"> </v>
      </c>
      <c r="Q20" s="114" t="str">
        <f>IF(ISNUMBER(SEARCH("squat",$B20)),IF($C20&gt;=0.9,$D20*$E20," ")," ")</f>
        <v xml:space="preserve"> </v>
      </c>
      <c r="R20" s="4"/>
      <c r="S20" s="4"/>
      <c r="T20" s="4"/>
      <c r="U20" s="4"/>
      <c r="V20" s="4"/>
      <c r="W20" s="4"/>
      <c r="X20" s="4"/>
      <c r="Y20" s="4"/>
      <c r="Z20" s="4"/>
      <c r="AA20" s="4"/>
      <c r="AB20" s="5"/>
      <c r="AC20" s="266"/>
      <c r="AD20" s="8"/>
      <c r="AE20" s="8"/>
      <c r="AF20" s="8"/>
      <c r="AG20" s="8"/>
      <c r="AH20" s="8"/>
      <c r="AI20" s="8"/>
      <c r="AJ20" s="16"/>
    </row>
    <row r="21" spans="1:36">
      <c r="A21" s="31"/>
      <c r="B21" s="8"/>
      <c r="C21" s="8"/>
      <c r="D21" s="8"/>
      <c r="E21" s="8"/>
      <c r="F21" s="366"/>
      <c r="G21" s="4"/>
      <c r="H21" s="4"/>
      <c r="I21" s="4"/>
      <c r="J21" s="4"/>
      <c r="K21" s="4"/>
      <c r="L21" s="4"/>
      <c r="M21" s="4"/>
      <c r="N21" s="4"/>
      <c r="O21" s="4"/>
      <c r="P21" s="4"/>
      <c r="Q21" s="4"/>
      <c r="R21" s="4"/>
      <c r="S21" s="4"/>
      <c r="T21" s="4"/>
      <c r="U21" s="4"/>
      <c r="V21" s="4"/>
      <c r="W21" s="4"/>
      <c r="X21" s="4"/>
      <c r="Y21" s="4"/>
      <c r="Z21" s="4"/>
      <c r="AA21" s="4"/>
      <c r="AB21" s="5"/>
      <c r="AC21" s="8"/>
      <c r="AD21" s="8"/>
      <c r="AE21" s="8"/>
      <c r="AF21" s="8"/>
      <c r="AG21" s="8"/>
      <c r="AH21" s="8"/>
      <c r="AI21" s="8"/>
      <c r="AJ21" s="16"/>
    </row>
    <row r="22" spans="1:36">
      <c r="A22" s="15">
        <v>3</v>
      </c>
      <c r="B22" s="116" t="s">
        <v>92</v>
      </c>
      <c r="C22" s="117">
        <v>0.5</v>
      </c>
      <c r="D22" s="118">
        <v>6</v>
      </c>
      <c r="E22" s="119">
        <v>1</v>
      </c>
      <c r="F22" s="11">
        <f>MROUND(BP*C22,AR)</f>
        <v>50</v>
      </c>
      <c r="G22" s="4"/>
      <c r="H22" s="4"/>
      <c r="I22" s="120">
        <f t="shared" ref="I22" si="21">+D22*E22</f>
        <v>6</v>
      </c>
      <c r="J22" s="120">
        <f>+I22*F22</f>
        <v>300</v>
      </c>
      <c r="K22" s="4"/>
      <c r="L22" s="4"/>
      <c r="M22" s="4"/>
      <c r="N22" s="4"/>
      <c r="O22" s="4"/>
      <c r="P22" s="4"/>
      <c r="Q22" s="4"/>
      <c r="R22" s="120">
        <f>IF(ISNUMBER(SEARCH("bench",$B22)),IF($C22&gt;=0.5,IF($C22&lt;0.6,$D22*$E22," ")," ")," ")</f>
        <v>6</v>
      </c>
      <c r="S22" s="120" t="str">
        <f>IF(ISNUMBER(SEARCH("bench",$B22)),IF($C22&gt;=0.6,IF($C22&lt;0.7,$D22*$E22," ")," ")," ")</f>
        <v xml:space="preserve"> </v>
      </c>
      <c r="T22" s="120" t="str">
        <f>IF(ISNUMBER(SEARCH("bench",$B22)),IF($C22&gt;=0.7,IF($C22&lt;0.8,$D22*$E22," ")," ")," ")</f>
        <v xml:space="preserve"> </v>
      </c>
      <c r="U22" s="120" t="str">
        <f>IF(ISNUMBER(SEARCH("bench",$B22)),IF($C22&gt;=0.8,IF($C22&lt;0.9,$D22*$E22," ")," ")," ")</f>
        <v xml:space="preserve"> </v>
      </c>
      <c r="V22" s="120" t="str">
        <f>IF(ISNUMBER(SEARCH("bench",$B22)),IF($C22&gt;=0.9,$D22*$E22," ")," ")</f>
        <v xml:space="preserve"> </v>
      </c>
      <c r="W22" s="4"/>
      <c r="X22" s="4"/>
      <c r="Y22" s="4"/>
      <c r="Z22" s="4"/>
      <c r="AA22" s="4"/>
      <c r="AB22" s="5"/>
      <c r="AC22" s="13"/>
      <c r="AD22" s="8"/>
      <c r="AE22" s="8"/>
      <c r="AF22" s="8"/>
      <c r="AG22" s="8"/>
      <c r="AH22" s="8"/>
      <c r="AI22" s="8"/>
      <c r="AJ22" s="16"/>
    </row>
    <row r="23" spans="1:36">
      <c r="A23" s="121"/>
      <c r="B23" s="122" t="str">
        <f>+B22</f>
        <v>BenchPress w. Chains</v>
      </c>
      <c r="C23" s="10">
        <v>0.6</v>
      </c>
      <c r="D23" s="11">
        <v>6</v>
      </c>
      <c r="E23" s="12">
        <v>1</v>
      </c>
      <c r="F23" s="11">
        <f>MROUND(BP*C23,AR)</f>
        <v>60</v>
      </c>
      <c r="G23" s="4"/>
      <c r="H23" s="4"/>
      <c r="I23" s="111">
        <f>+D23*E23</f>
        <v>6</v>
      </c>
      <c r="J23" s="111">
        <f>+I23*F23</f>
        <v>360</v>
      </c>
      <c r="K23" s="4"/>
      <c r="L23" s="4"/>
      <c r="M23" s="4"/>
      <c r="N23" s="4"/>
      <c r="O23" s="4"/>
      <c r="P23" s="4"/>
      <c r="Q23" s="4"/>
      <c r="R23" s="111" t="str">
        <f>IF(ISNUMBER(SEARCH("bench",$B23)),IF($C23&gt;=0.5,IF($C23&lt;0.6,$D23*$E23," ")," ")," ")</f>
        <v xml:space="preserve"> </v>
      </c>
      <c r="S23" s="111">
        <f>IF(ISNUMBER(SEARCH("bench",$B23)),IF($C23&gt;=0.6,IF($C23&lt;0.7,$D23*$E23," ")," ")," ")</f>
        <v>6</v>
      </c>
      <c r="T23" s="111" t="str">
        <f>IF(ISNUMBER(SEARCH("bench",$B23)),IF($C23&gt;=0.7,IF($C23&lt;0.8,$D23*$E23," ")," ")," ")</f>
        <v xml:space="preserve"> </v>
      </c>
      <c r="U23" s="111" t="str">
        <f>IF(ISNUMBER(SEARCH("bench",$B23)),IF($C23&gt;=0.8,IF($C23&lt;0.9,$D23*$E23," ")," ")," ")</f>
        <v xml:space="preserve"> </v>
      </c>
      <c r="V23" s="111" t="str">
        <f>IF(ISNUMBER(SEARCH("bench",$B23)),IF($C23&gt;=0.9,$D23*$E23," ")," ")</f>
        <v xml:space="preserve"> </v>
      </c>
      <c r="W23" s="4"/>
      <c r="X23" s="4"/>
      <c r="Y23" s="4"/>
      <c r="Z23" s="4"/>
      <c r="AA23" s="4"/>
      <c r="AB23" s="5"/>
      <c r="AC23" s="123"/>
      <c r="AD23" s="8"/>
      <c r="AE23" s="8"/>
      <c r="AF23" s="8"/>
      <c r="AG23" s="8"/>
      <c r="AH23" s="8"/>
      <c r="AI23" s="8"/>
      <c r="AJ23" s="16"/>
    </row>
    <row r="24" spans="1:36">
      <c r="A24" s="15"/>
      <c r="B24" s="122" t="str">
        <f>+B23</f>
        <v>BenchPress w. Chains</v>
      </c>
      <c r="C24" s="10">
        <v>0.7</v>
      </c>
      <c r="D24" s="11">
        <v>6</v>
      </c>
      <c r="E24" s="12">
        <v>4</v>
      </c>
      <c r="F24" s="11">
        <f>MROUND(BP*C24,AR)</f>
        <v>70</v>
      </c>
      <c r="G24" s="4"/>
      <c r="H24" s="4"/>
      <c r="I24" s="111">
        <f>+D24*E24</f>
        <v>24</v>
      </c>
      <c r="J24" s="111">
        <f>+I24*F24</f>
        <v>1680</v>
      </c>
      <c r="K24" s="4"/>
      <c r="L24" s="4"/>
      <c r="M24" s="4"/>
      <c r="N24" s="4"/>
      <c r="O24" s="4"/>
      <c r="P24" s="4"/>
      <c r="Q24" s="4"/>
      <c r="R24" s="111" t="str">
        <f>IF(ISNUMBER(SEARCH("bench",$B24)),IF($C24&gt;=0.5,IF($C24&lt;0.6,$D24*$E24," ")," ")," ")</f>
        <v xml:space="preserve"> </v>
      </c>
      <c r="S24" s="111" t="str">
        <f>IF(ISNUMBER(SEARCH("bench",$B24)),IF($C24&gt;=0.6,IF($C24&lt;0.7,$D24*$E24," ")," ")," ")</f>
        <v xml:space="preserve"> </v>
      </c>
      <c r="T24" s="111">
        <f>IF(ISNUMBER(SEARCH("bench",$B24)),IF($C24&gt;=0.7,IF($C24&lt;0.8,$D24*$E24," ")," ")," ")</f>
        <v>24</v>
      </c>
      <c r="U24" s="111" t="str">
        <f>IF(ISNUMBER(SEARCH("bench",$B24)),IF($C24&gt;=0.8,IF($C24&lt;0.9,$D24*$E24," ")," ")," ")</f>
        <v xml:space="preserve"> </v>
      </c>
      <c r="V24" s="111" t="str">
        <f>IF(ISNUMBER(SEARCH("bench",$B24)),IF($C24&gt;=0.9,$D24*$E24," ")," ")</f>
        <v xml:space="preserve"> </v>
      </c>
      <c r="W24" s="4"/>
      <c r="X24" s="4"/>
      <c r="Y24" s="4"/>
      <c r="Z24" s="4"/>
      <c r="AA24" s="4"/>
      <c r="AB24" s="5"/>
      <c r="AC24" s="13"/>
      <c r="AD24" s="13"/>
      <c r="AE24" s="13"/>
      <c r="AF24" s="13"/>
      <c r="AG24" s="8"/>
      <c r="AH24" s="8"/>
      <c r="AI24" s="8"/>
      <c r="AJ24" s="16"/>
    </row>
    <row r="25" spans="1:36">
      <c r="A25" s="31"/>
      <c r="B25" s="8"/>
      <c r="C25" s="8"/>
      <c r="D25" s="8"/>
      <c r="E25" s="8"/>
      <c r="F25" s="366"/>
      <c r="G25" s="4"/>
      <c r="H25" s="4"/>
      <c r="I25" s="4"/>
      <c r="J25" s="4"/>
      <c r="K25" s="4"/>
      <c r="L25" s="4"/>
      <c r="M25" s="4"/>
      <c r="N25" s="4"/>
      <c r="O25" s="4"/>
      <c r="P25" s="4"/>
      <c r="Q25" s="4"/>
      <c r="R25" s="4"/>
      <c r="S25" s="4"/>
      <c r="T25" s="4"/>
      <c r="U25" s="4"/>
      <c r="V25" s="4"/>
      <c r="W25" s="4"/>
      <c r="X25" s="4"/>
      <c r="Y25" s="4"/>
      <c r="Z25" s="4"/>
      <c r="AA25" s="4"/>
      <c r="AB25" s="8"/>
      <c r="AC25" s="8"/>
      <c r="AD25" s="8"/>
      <c r="AE25" s="8"/>
      <c r="AF25" s="8"/>
      <c r="AG25" s="8"/>
      <c r="AH25" s="8"/>
      <c r="AI25" s="8"/>
      <c r="AJ25" s="16"/>
    </row>
    <row r="26" spans="1:36">
      <c r="A26" s="124">
        <v>4</v>
      </c>
      <c r="B26" s="125" t="s">
        <v>3</v>
      </c>
      <c r="C26" s="126"/>
      <c r="D26" s="127">
        <v>10</v>
      </c>
      <c r="E26" s="128">
        <v>5</v>
      </c>
      <c r="F26" s="127"/>
      <c r="G26" s="4"/>
      <c r="H26" s="4"/>
      <c r="I26" s="4"/>
      <c r="J26" s="4"/>
      <c r="K26" s="4"/>
      <c r="L26" s="4"/>
      <c r="M26" s="4"/>
      <c r="N26" s="4"/>
      <c r="O26" s="4"/>
      <c r="P26" s="4"/>
      <c r="Q26" s="4"/>
      <c r="R26" s="4"/>
      <c r="S26" s="4"/>
      <c r="T26" s="4"/>
      <c r="U26" s="4"/>
      <c r="V26" s="4"/>
      <c r="W26" s="4"/>
      <c r="X26" s="4"/>
      <c r="Y26" s="4"/>
      <c r="Z26" s="4"/>
      <c r="AA26" s="4"/>
      <c r="AB26" s="8"/>
      <c r="AC26" s="125"/>
      <c r="AD26" s="125"/>
      <c r="AE26" s="125"/>
      <c r="AF26" s="125"/>
      <c r="AG26" s="125"/>
      <c r="AH26" s="8"/>
      <c r="AI26" s="8"/>
      <c r="AJ26" s="16"/>
    </row>
    <row r="27" spans="1:36">
      <c r="A27" s="124">
        <v>5</v>
      </c>
      <c r="B27" s="125" t="s">
        <v>58</v>
      </c>
      <c r="C27" s="126"/>
      <c r="D27" s="127">
        <v>6</v>
      </c>
      <c r="E27" s="128">
        <v>5</v>
      </c>
      <c r="F27" s="127"/>
      <c r="G27" s="90"/>
      <c r="H27" s="90"/>
      <c r="I27" s="90"/>
      <c r="J27" s="90"/>
      <c r="K27" s="90"/>
      <c r="L27" s="90"/>
      <c r="M27" s="90"/>
      <c r="N27" s="90"/>
      <c r="O27" s="90"/>
      <c r="P27" s="90"/>
      <c r="Q27" s="90"/>
      <c r="R27" s="90"/>
      <c r="S27" s="90"/>
      <c r="T27" s="90"/>
      <c r="U27" s="90"/>
      <c r="V27" s="90"/>
      <c r="W27" s="90"/>
      <c r="X27" s="90"/>
      <c r="Y27" s="90"/>
      <c r="Z27" s="90"/>
      <c r="AA27" s="90"/>
      <c r="AB27" s="27"/>
      <c r="AC27" s="125"/>
      <c r="AD27" s="125"/>
      <c r="AE27" s="125"/>
      <c r="AF27" s="125"/>
      <c r="AG27" s="125"/>
      <c r="AH27" s="27"/>
      <c r="AI27" s="27"/>
      <c r="AJ27" s="19"/>
    </row>
    <row r="28" spans="1:36" ht="15" thickBot="1">
      <c r="G28" s="4"/>
      <c r="H28" s="4"/>
      <c r="I28" s="4"/>
      <c r="J28" s="4"/>
      <c r="K28" s="4"/>
      <c r="L28" s="4"/>
      <c r="M28" s="4"/>
      <c r="N28" s="4"/>
      <c r="O28" s="4"/>
      <c r="P28" s="4"/>
      <c r="Q28" s="4"/>
      <c r="R28" s="4"/>
      <c r="S28" s="4"/>
      <c r="T28" s="4"/>
      <c r="U28" s="4"/>
      <c r="V28" s="4"/>
      <c r="W28" s="4"/>
      <c r="X28" s="4"/>
      <c r="Y28" s="4"/>
      <c r="Z28" s="4"/>
      <c r="AA28" s="4"/>
    </row>
    <row r="29" spans="1:36" ht="15" thickBot="1">
      <c r="A29" s="409" t="s">
        <v>11</v>
      </c>
      <c r="B29" s="410"/>
      <c r="C29" s="59" t="s">
        <v>0</v>
      </c>
      <c r="D29" s="59" t="s">
        <v>5</v>
      </c>
      <c r="E29" s="59" t="s">
        <v>6</v>
      </c>
      <c r="F29" s="369" t="s">
        <v>7</v>
      </c>
      <c r="G29" s="4"/>
      <c r="H29" s="4"/>
      <c r="I29" s="4"/>
      <c r="J29" s="4"/>
      <c r="K29" s="4"/>
      <c r="L29" s="4"/>
      <c r="M29" s="4"/>
      <c r="N29" s="4"/>
      <c r="O29" s="4"/>
      <c r="P29" s="4"/>
      <c r="Q29" s="4"/>
      <c r="R29" s="4"/>
      <c r="S29" s="4"/>
      <c r="T29" s="4"/>
      <c r="U29" s="4"/>
      <c r="V29" s="4"/>
      <c r="W29" s="4"/>
      <c r="X29" s="4"/>
      <c r="Y29" s="4"/>
      <c r="Z29" s="4"/>
      <c r="AA29" s="4"/>
    </row>
    <row r="30" spans="1:36">
      <c r="G30" s="4"/>
      <c r="H30" s="90"/>
      <c r="I30" s="90"/>
      <c r="J30" s="90"/>
      <c r="K30" s="90"/>
      <c r="L30" s="4"/>
      <c r="M30" s="4"/>
      <c r="N30" s="4"/>
      <c r="O30" s="4"/>
      <c r="P30" s="4"/>
      <c r="Q30" s="4"/>
      <c r="R30" s="4"/>
      <c r="S30" s="4"/>
      <c r="T30" s="4"/>
      <c r="U30" s="4"/>
      <c r="V30" s="4"/>
      <c r="W30" s="4"/>
      <c r="X30" s="4"/>
      <c r="Y30" s="4"/>
      <c r="Z30" s="4"/>
      <c r="AA30" s="4"/>
    </row>
    <row r="31" spans="1:36">
      <c r="A31" s="130">
        <v>1</v>
      </c>
      <c r="B31" s="129" t="s">
        <v>85</v>
      </c>
      <c r="C31" s="74">
        <v>0.5</v>
      </c>
      <c r="D31" s="75">
        <v>3</v>
      </c>
      <c r="E31" s="75">
        <v>1</v>
      </c>
      <c r="F31" s="370">
        <f>MROUND(DL*C31,AR)</f>
        <v>50</v>
      </c>
      <c r="G31" s="76"/>
      <c r="H31" s="4"/>
      <c r="K31" s="100">
        <f>+D31*E31</f>
        <v>3</v>
      </c>
      <c r="L31" s="98">
        <f>+K31*F31</f>
        <v>150</v>
      </c>
      <c r="M31" s="76"/>
      <c r="N31" s="76"/>
      <c r="O31" s="76"/>
      <c r="P31" s="76"/>
      <c r="Q31" s="76"/>
      <c r="R31" s="76" t="str">
        <f>IF(ISNUMBER(SEARCH("bench",$B31)),IF($C31&gt;=0.5,IF($C31&lt;0.6,$D31*$E31," ")," ")," ")</f>
        <v xml:space="preserve"> </v>
      </c>
      <c r="S31" s="76" t="str">
        <f>IF(ISNUMBER(SEARCH("bench",$B31)),IF($C31&gt;=0.6,IF($C31&lt;0.7,$D31*$E31," ")," ")," ")</f>
        <v xml:space="preserve"> </v>
      </c>
      <c r="T31" s="76" t="str">
        <f>IF(ISNUMBER(SEARCH("bench",$B31)),IF($C31&gt;=0.7,IF($C31&lt;0.8,$D31*$E31," ")," ")," ")</f>
        <v xml:space="preserve"> </v>
      </c>
      <c r="U31" s="76" t="str">
        <f>IF(ISNUMBER(SEARCH("bench",$B31)),IF($C31&gt;=0.8,IF($C31&lt;0.9,$D31*$E31," ")," ")," ")</f>
        <v xml:space="preserve"> </v>
      </c>
      <c r="V31" s="76" t="str">
        <f>IF(ISNUMBER(SEARCH("bench",$B31)),IF($C31&gt;=0.9,$D31*$E31," ")," ")</f>
        <v xml:space="preserve"> </v>
      </c>
      <c r="W31" s="103">
        <f t="shared" ref="W31:W34" si="22">IF(ISNUMBER(SEARCH("deadlift",$B31)),IF($C31&gt;=0.5,IF($C31&lt;0.6,$D31*$E31," ")," ")," ")</f>
        <v>3</v>
      </c>
      <c r="X31" s="103" t="str">
        <f t="shared" ref="X31:X34" si="23">IF(ISNUMBER(SEARCH("deadlift",$B31)),IF($C31&gt;=0.6,IF($C31&lt;0.7,$D31*$E31," ")," ")," ")</f>
        <v xml:space="preserve"> </v>
      </c>
      <c r="Y31" s="103" t="str">
        <f t="shared" ref="Y31:Y34" si="24">IF(ISNUMBER(SEARCH("deadlift",$B31)),IF($C31&gt;=0.7,IF($C31&lt;0.8,$D31*$E31," ")," ")," ")</f>
        <v xml:space="preserve"> </v>
      </c>
      <c r="Z31" s="103" t="str">
        <f t="shared" ref="Z31:Z34" si="25">IF(ISNUMBER(SEARCH("deadlift",$B31)),IF($C31&gt;=0.8,IF($C31&lt;0.9,$D31*$E31," ")," ")," ")</f>
        <v xml:space="preserve"> </v>
      </c>
      <c r="AA31" s="103" t="str">
        <f t="shared" ref="AA31:AA34" si="26">IF(ISNUMBER(SEARCH("deadlift",$B31)),IF($C31&gt;=0.9,$D31*$E31," ")," ")</f>
        <v xml:space="preserve"> </v>
      </c>
      <c r="AB31" s="77"/>
      <c r="AC31" s="70"/>
      <c r="AD31" s="78"/>
      <c r="AE31" s="78"/>
      <c r="AF31" s="78"/>
      <c r="AG31" s="78"/>
      <c r="AH31" s="78"/>
      <c r="AI31" s="78"/>
      <c r="AJ31" s="79"/>
    </row>
    <row r="32" spans="1:36">
      <c r="A32" s="80"/>
      <c r="B32" s="81" t="str">
        <f>+B31</f>
        <v>Deadlift to Knees</v>
      </c>
      <c r="C32" s="74">
        <v>0.6</v>
      </c>
      <c r="D32" s="75">
        <v>3</v>
      </c>
      <c r="E32" s="75">
        <v>1</v>
      </c>
      <c r="F32" s="370">
        <f>MROUND(DL*C32,AR)</f>
        <v>60</v>
      </c>
      <c r="G32" s="4"/>
      <c r="H32" s="4"/>
      <c r="K32" s="98">
        <f>+D32*E32</f>
        <v>3</v>
      </c>
      <c r="L32" s="98">
        <f>+K32*F32</f>
        <v>180</v>
      </c>
      <c r="M32" s="4"/>
      <c r="N32" s="4"/>
      <c r="O32" s="4"/>
      <c r="P32" s="4"/>
      <c r="Q32" s="4"/>
      <c r="R32" s="4" t="str">
        <f>IF(ISNUMBER(SEARCH("bench",$B32)),IF($C32&gt;=0.5,IF($C32&lt;0.6,$D32*$E32," ")," ")," ")</f>
        <v xml:space="preserve"> </v>
      </c>
      <c r="S32" s="4" t="str">
        <f>IF(ISNUMBER(SEARCH("bench",$B32)),IF($C32&gt;=0.6,IF($C32&lt;0.7,$D32*$E32," ")," ")," ")</f>
        <v xml:space="preserve"> </v>
      </c>
      <c r="T32" s="4" t="str">
        <f>IF(ISNUMBER(SEARCH("bench",$B32)),IF($C32&gt;=0.7,IF($C32&lt;0.8,$D32*$E32," ")," ")," ")</f>
        <v xml:space="preserve"> </v>
      </c>
      <c r="U32" s="4" t="str">
        <f>IF(ISNUMBER(SEARCH("bench",$B32)),IF($C32&gt;=0.8,IF($C32&lt;0.9,$D32*$E32," ")," ")," ")</f>
        <v xml:space="preserve"> </v>
      </c>
      <c r="V32" s="4" t="str">
        <f>IF(ISNUMBER(SEARCH("bench",$B32)),IF($C32&gt;=0.9,$D32*$E32," ")," ")</f>
        <v xml:space="preserve"> </v>
      </c>
      <c r="W32" s="103" t="str">
        <f t="shared" si="22"/>
        <v xml:space="preserve"> </v>
      </c>
      <c r="X32" s="103">
        <f t="shared" si="23"/>
        <v>3</v>
      </c>
      <c r="Y32" s="103" t="str">
        <f t="shared" si="24"/>
        <v xml:space="preserve"> </v>
      </c>
      <c r="Z32" s="103" t="str">
        <f t="shared" si="25"/>
        <v xml:space="preserve"> </v>
      </c>
      <c r="AA32" s="103" t="str">
        <f t="shared" si="26"/>
        <v xml:space="preserve"> </v>
      </c>
      <c r="AB32" s="5"/>
      <c r="AC32" s="82"/>
      <c r="AD32" s="8"/>
      <c r="AE32" s="8"/>
      <c r="AF32" s="8"/>
      <c r="AG32" s="8"/>
      <c r="AH32" s="8"/>
      <c r="AI32" s="8"/>
      <c r="AJ32" s="16"/>
    </row>
    <row r="33" spans="1:36">
      <c r="A33" s="80"/>
      <c r="B33" s="81" t="str">
        <f t="shared" ref="B33:B34" si="27">+B32</f>
        <v>Deadlift to Knees</v>
      </c>
      <c r="C33" s="74">
        <v>0.7</v>
      </c>
      <c r="D33" s="75">
        <v>3</v>
      </c>
      <c r="E33" s="75">
        <v>1</v>
      </c>
      <c r="F33" s="370">
        <f>MROUND(DL*C33,AR)</f>
        <v>70</v>
      </c>
      <c r="G33" s="4"/>
      <c r="H33" s="4"/>
      <c r="K33" s="98">
        <f>+D33*E33</f>
        <v>3</v>
      </c>
      <c r="L33" s="98">
        <f>+K33*F33</f>
        <v>210</v>
      </c>
      <c r="M33" s="4"/>
      <c r="N33" s="4"/>
      <c r="O33" s="4"/>
      <c r="P33" s="4"/>
      <c r="Q33" s="4"/>
      <c r="R33" s="4" t="str">
        <f>IF(ISNUMBER(SEARCH("bench",$B33)),IF($C33&gt;=0.5,IF($C33&lt;0.6,$D33*$E33," ")," ")," ")</f>
        <v xml:space="preserve"> </v>
      </c>
      <c r="S33" s="4" t="str">
        <f>IF(ISNUMBER(SEARCH("bench",$B33)),IF($C33&gt;=0.6,IF($C33&lt;0.7,$D33*$E33," ")," ")," ")</f>
        <v xml:space="preserve"> </v>
      </c>
      <c r="T33" s="4" t="str">
        <f>IF(ISNUMBER(SEARCH("bench",$B33)),IF($C33&gt;=0.7,IF($C33&lt;0.8,$D33*$E33," ")," ")," ")</f>
        <v xml:space="preserve"> </v>
      </c>
      <c r="U33" s="4" t="str">
        <f>IF(ISNUMBER(SEARCH("bench",$B33)),IF($C33&gt;=0.8,IF($C33&lt;0.9,$D33*$E33," ")," ")," ")</f>
        <v xml:space="preserve"> </v>
      </c>
      <c r="V33" s="4" t="str">
        <f>IF(ISNUMBER(SEARCH("bench",$B33)),IF($C33&gt;=0.9,$D33*$E33," ")," ")</f>
        <v xml:space="preserve"> </v>
      </c>
      <c r="W33" s="103" t="str">
        <f t="shared" si="22"/>
        <v xml:space="preserve"> </v>
      </c>
      <c r="X33" s="103" t="str">
        <f t="shared" si="23"/>
        <v xml:space="preserve"> </v>
      </c>
      <c r="Y33" s="103">
        <f t="shared" si="24"/>
        <v>3</v>
      </c>
      <c r="Z33" s="103" t="str">
        <f t="shared" si="25"/>
        <v xml:space="preserve"> </v>
      </c>
      <c r="AA33" s="103" t="str">
        <f t="shared" si="26"/>
        <v xml:space="preserve"> </v>
      </c>
      <c r="AB33" s="5"/>
      <c r="AC33" s="70"/>
      <c r="AD33" s="8"/>
      <c r="AE33" s="8"/>
      <c r="AF33" s="8"/>
      <c r="AG33" s="8"/>
      <c r="AH33" s="8"/>
      <c r="AI33" s="8"/>
      <c r="AJ33" s="16"/>
    </row>
    <row r="34" spans="1:36">
      <c r="A34" s="80"/>
      <c r="B34" s="81" t="str">
        <f t="shared" si="27"/>
        <v>Deadlift to Knees</v>
      </c>
      <c r="C34" s="74">
        <v>0.75</v>
      </c>
      <c r="D34" s="75">
        <v>2</v>
      </c>
      <c r="E34" s="75">
        <v>4</v>
      </c>
      <c r="F34" s="370">
        <f>MROUND(DL*C34,AR)</f>
        <v>75</v>
      </c>
      <c r="G34" s="4"/>
      <c r="H34" s="4"/>
      <c r="K34" s="98">
        <f>+D34*E34</f>
        <v>8</v>
      </c>
      <c r="L34" s="98">
        <f>+K34*F34</f>
        <v>600</v>
      </c>
      <c r="M34" s="4"/>
      <c r="N34" s="4"/>
      <c r="O34" s="4"/>
      <c r="P34" s="4"/>
      <c r="Q34" s="4"/>
      <c r="R34" s="4" t="str">
        <f>IF(ISNUMBER(SEARCH("bench",$B34)),IF($C34&gt;=0.5,IF($C34&lt;0.6,$D34*$E34," ")," ")," ")</f>
        <v xml:space="preserve"> </v>
      </c>
      <c r="S34" s="4" t="str">
        <f>IF(ISNUMBER(SEARCH("bench",$B34)),IF($C34&gt;=0.6,IF($C34&lt;0.7,$D34*$E34," ")," ")," ")</f>
        <v xml:space="preserve"> </v>
      </c>
      <c r="T34" s="4" t="str">
        <f>IF(ISNUMBER(SEARCH("bench",$B34)),IF($C34&gt;=0.7,IF($C34&lt;0.8,$D34*$E34," ")," ")," ")</f>
        <v xml:space="preserve"> </v>
      </c>
      <c r="U34" s="4" t="str">
        <f>IF(ISNUMBER(SEARCH("bench",$B34)),IF($C34&gt;=0.8,IF($C34&lt;0.9,$D34*$E34," ")," ")," ")</f>
        <v xml:space="preserve"> </v>
      </c>
      <c r="V34" s="4" t="str">
        <f>IF(ISNUMBER(SEARCH("bench",$B34)),IF($C34&gt;=0.9,$D34*$E34," ")," ")</f>
        <v xml:space="preserve"> </v>
      </c>
      <c r="W34" s="103" t="str">
        <f t="shared" si="22"/>
        <v xml:space="preserve"> </v>
      </c>
      <c r="X34" s="103" t="str">
        <f t="shared" si="23"/>
        <v xml:space="preserve"> </v>
      </c>
      <c r="Y34" s="103">
        <f t="shared" si="24"/>
        <v>8</v>
      </c>
      <c r="Z34" s="103" t="str">
        <f t="shared" si="25"/>
        <v xml:space="preserve"> </v>
      </c>
      <c r="AA34" s="103" t="str">
        <f t="shared" si="26"/>
        <v xml:space="preserve"> </v>
      </c>
      <c r="AB34" s="5"/>
      <c r="AC34" s="70"/>
      <c r="AD34" s="70"/>
      <c r="AE34" s="70"/>
      <c r="AF34" s="70"/>
      <c r="AG34" s="8"/>
      <c r="AH34" s="8"/>
      <c r="AI34" s="8"/>
      <c r="AJ34" s="16"/>
    </row>
    <row r="35" spans="1:36">
      <c r="AJ35" s="16"/>
    </row>
    <row r="36" spans="1:36">
      <c r="A36" s="15">
        <v>2</v>
      </c>
      <c r="B36" s="116" t="s">
        <v>8</v>
      </c>
      <c r="C36" s="117">
        <v>0.5</v>
      </c>
      <c r="D36" s="118">
        <v>5</v>
      </c>
      <c r="E36" s="119">
        <v>1</v>
      </c>
      <c r="F36" s="11">
        <f>MROUND(BP*C36,AR)</f>
        <v>50</v>
      </c>
      <c r="G36" s="4"/>
      <c r="H36" s="4"/>
      <c r="I36" s="120">
        <f t="shared" ref="I36:I45" si="28">+D36*E36</f>
        <v>5</v>
      </c>
      <c r="J36" s="120">
        <f>+I36*F36</f>
        <v>250</v>
      </c>
      <c r="K36" s="4"/>
      <c r="L36" s="4"/>
      <c r="M36" s="4"/>
      <c r="N36" s="4"/>
      <c r="O36" s="4"/>
      <c r="P36" s="4"/>
      <c r="Q36" s="4"/>
      <c r="R36" s="120">
        <f>IF(ISNUMBER(SEARCH("bench",$B36)),IF($C36&gt;=0.5,IF($C36&lt;0.6,$D36*$E36," ")," ")," ")</f>
        <v>5</v>
      </c>
      <c r="S36" s="120" t="str">
        <f>IF(ISNUMBER(SEARCH("bench",$B36)),IF($C36&gt;=0.6,IF($C36&lt;0.7,$D36*$E36," ")," ")," ")</f>
        <v xml:space="preserve"> </v>
      </c>
      <c r="T36" s="120" t="str">
        <f>IF(ISNUMBER(SEARCH("bench",$B36)),IF($C36&gt;=0.7,IF($C36&lt;0.8,$D36*$E36," ")," ")," ")</f>
        <v xml:space="preserve"> </v>
      </c>
      <c r="U36" s="120" t="str">
        <f>IF(ISNUMBER(SEARCH("bench",$B36)),IF($C36&gt;=0.8,IF($C36&lt;0.9,$D36*$E36," ")," ")," ")</f>
        <v xml:space="preserve"> </v>
      </c>
      <c r="V36" s="120" t="str">
        <f>IF(ISNUMBER(SEARCH("bench",$B36)),IF($C36&gt;=0.9,$D36*$E36," ")," ")</f>
        <v xml:space="preserve"> </v>
      </c>
      <c r="W36" s="4"/>
      <c r="X36" s="4"/>
      <c r="Y36" s="4"/>
      <c r="Z36" s="4"/>
      <c r="AA36" s="4"/>
      <c r="AB36" s="5"/>
      <c r="AC36" s="13"/>
      <c r="AD36" s="8"/>
      <c r="AE36" s="8"/>
      <c r="AF36" s="8"/>
      <c r="AG36" s="8"/>
      <c r="AH36" s="8"/>
      <c r="AI36" s="8"/>
      <c r="AJ36" s="16"/>
    </row>
    <row r="37" spans="1:36">
      <c r="A37" s="15"/>
      <c r="B37" s="20" t="str">
        <f>+B36</f>
        <v>BenchPress</v>
      </c>
      <c r="C37" s="10">
        <v>0.6</v>
      </c>
      <c r="D37" s="11">
        <v>5</v>
      </c>
      <c r="E37" s="12">
        <v>1</v>
      </c>
      <c r="F37" s="11">
        <f t="shared" ref="F37:F45" si="29">MROUND(BP*C37,AR)</f>
        <v>60</v>
      </c>
      <c r="G37" s="4"/>
      <c r="H37" s="4"/>
      <c r="I37" s="58">
        <f t="shared" si="28"/>
        <v>5</v>
      </c>
      <c r="J37" s="58">
        <f t="shared" ref="J37:J45" si="30">+I37*F37</f>
        <v>300</v>
      </c>
      <c r="K37" s="4"/>
      <c r="L37" s="4"/>
      <c r="M37" s="4"/>
      <c r="N37" s="4"/>
      <c r="O37" s="4"/>
      <c r="P37" s="4"/>
      <c r="Q37" s="4"/>
      <c r="R37" s="58" t="str">
        <f t="shared" ref="R37:R45" si="31">IF(ISNUMBER(SEARCH("bench",$B37)),IF($C37&gt;=0.5,IF($C37&lt;0.6,$D37*$E37," ")," ")," ")</f>
        <v xml:space="preserve"> </v>
      </c>
      <c r="S37" s="58">
        <f t="shared" ref="S37:S45" si="32">IF(ISNUMBER(SEARCH("bench",$B37)),IF($C37&gt;=0.6,IF($C37&lt;0.7,$D37*$E37," ")," ")," ")</f>
        <v>5</v>
      </c>
      <c r="T37" s="58" t="str">
        <f t="shared" ref="T37:T45" si="33">IF(ISNUMBER(SEARCH("bench",$B37)),IF($C37&gt;=0.7,IF($C37&lt;0.8,$D37*$E37," ")," ")," ")</f>
        <v xml:space="preserve"> </v>
      </c>
      <c r="U37" s="58" t="str">
        <f t="shared" ref="U37:U45" si="34">IF(ISNUMBER(SEARCH("bench",$B37)),IF($C37&gt;=0.8,IF($C37&lt;0.9,$D37*$E37," ")," ")," ")</f>
        <v xml:space="preserve"> </v>
      </c>
      <c r="V37" s="58" t="str">
        <f t="shared" ref="V37:V45" si="35">IF(ISNUMBER(SEARCH("bench",$B37)),IF($C37&gt;=0.9,$D37*$E37," ")," ")</f>
        <v xml:space="preserve"> </v>
      </c>
      <c r="W37" s="4"/>
      <c r="X37" s="4"/>
      <c r="Y37" s="4"/>
      <c r="Z37" s="4"/>
      <c r="AA37" s="4"/>
      <c r="AB37" s="5"/>
      <c r="AC37" s="7"/>
      <c r="AD37" s="8"/>
      <c r="AE37" s="8"/>
      <c r="AF37" s="8"/>
      <c r="AG37" s="8"/>
      <c r="AH37" s="8"/>
      <c r="AI37" s="8"/>
      <c r="AJ37" s="16"/>
    </row>
    <row r="38" spans="1:36">
      <c r="A38" s="21"/>
      <c r="B38" s="20" t="str">
        <f t="shared" ref="B38:B42" si="36">+B37</f>
        <v>BenchPress</v>
      </c>
      <c r="C38" s="10">
        <v>0.7</v>
      </c>
      <c r="D38" s="11">
        <v>4</v>
      </c>
      <c r="E38" s="12">
        <v>2</v>
      </c>
      <c r="F38" s="11">
        <f t="shared" si="29"/>
        <v>70</v>
      </c>
      <c r="G38" s="4"/>
      <c r="H38" s="4"/>
      <c r="I38" s="58">
        <f t="shared" si="28"/>
        <v>8</v>
      </c>
      <c r="J38" s="58">
        <f t="shared" si="30"/>
        <v>560</v>
      </c>
      <c r="K38" s="4"/>
      <c r="L38" s="4"/>
      <c r="M38" s="4"/>
      <c r="N38" s="4"/>
      <c r="O38" s="4"/>
      <c r="P38" s="4"/>
      <c r="Q38" s="4"/>
      <c r="R38" s="58" t="str">
        <f t="shared" si="31"/>
        <v xml:space="preserve"> </v>
      </c>
      <c r="S38" s="58" t="str">
        <f t="shared" si="32"/>
        <v xml:space="preserve"> </v>
      </c>
      <c r="T38" s="58">
        <f t="shared" si="33"/>
        <v>8</v>
      </c>
      <c r="U38" s="58" t="str">
        <f t="shared" si="34"/>
        <v xml:space="preserve"> </v>
      </c>
      <c r="V38" s="58" t="str">
        <f t="shared" si="35"/>
        <v xml:space="preserve"> </v>
      </c>
      <c r="W38" s="4"/>
      <c r="X38" s="4"/>
      <c r="Y38" s="4"/>
      <c r="Z38" s="4"/>
      <c r="AA38" s="4"/>
      <c r="AB38" s="5"/>
      <c r="AC38" s="7"/>
      <c r="AD38" s="7"/>
      <c r="AE38" s="8"/>
      <c r="AF38" s="8"/>
      <c r="AG38" s="8"/>
      <c r="AH38" s="8"/>
      <c r="AI38" s="8"/>
      <c r="AJ38" s="16"/>
    </row>
    <row r="39" spans="1:36">
      <c r="A39" s="15"/>
      <c r="B39" s="20" t="str">
        <f t="shared" si="36"/>
        <v>BenchPress</v>
      </c>
      <c r="C39" s="10">
        <v>0.75</v>
      </c>
      <c r="D39" s="11">
        <v>3</v>
      </c>
      <c r="E39" s="12">
        <v>2</v>
      </c>
      <c r="F39" s="11">
        <f t="shared" si="29"/>
        <v>75</v>
      </c>
      <c r="G39" s="4"/>
      <c r="H39" s="4"/>
      <c r="I39" s="58">
        <f t="shared" si="28"/>
        <v>6</v>
      </c>
      <c r="J39" s="58">
        <f t="shared" si="30"/>
        <v>450</v>
      </c>
      <c r="K39" s="4"/>
      <c r="L39" s="4"/>
      <c r="M39" s="4"/>
      <c r="N39" s="4"/>
      <c r="O39" s="4"/>
      <c r="P39" s="4"/>
      <c r="Q39" s="4"/>
      <c r="R39" s="58" t="str">
        <f t="shared" si="31"/>
        <v xml:space="preserve"> </v>
      </c>
      <c r="S39" s="58" t="str">
        <f t="shared" si="32"/>
        <v xml:space="preserve"> </v>
      </c>
      <c r="T39" s="58">
        <f t="shared" si="33"/>
        <v>6</v>
      </c>
      <c r="U39" s="58" t="str">
        <f t="shared" si="34"/>
        <v xml:space="preserve"> </v>
      </c>
      <c r="V39" s="58" t="str">
        <f t="shared" si="35"/>
        <v xml:space="preserve"> </v>
      </c>
      <c r="W39" s="4"/>
      <c r="X39" s="4"/>
      <c r="Y39" s="4"/>
      <c r="Z39" s="4"/>
      <c r="AA39" s="4"/>
      <c r="AB39" s="5"/>
      <c r="AC39" s="22"/>
      <c r="AD39" s="7"/>
      <c r="AE39" s="8"/>
      <c r="AF39" s="8"/>
      <c r="AG39" s="8"/>
      <c r="AH39" s="8"/>
      <c r="AI39" s="8"/>
      <c r="AJ39" s="16"/>
    </row>
    <row r="40" spans="1:36">
      <c r="A40" s="91"/>
      <c r="B40" s="20" t="str">
        <f t="shared" si="36"/>
        <v>BenchPress</v>
      </c>
      <c r="C40" s="93">
        <v>0.8</v>
      </c>
      <c r="D40" s="94">
        <v>2</v>
      </c>
      <c r="E40" s="95">
        <v>2</v>
      </c>
      <c r="F40" s="11">
        <f t="shared" si="29"/>
        <v>80</v>
      </c>
      <c r="G40" s="4"/>
      <c r="H40" s="4"/>
      <c r="I40" s="58">
        <f t="shared" si="28"/>
        <v>4</v>
      </c>
      <c r="J40" s="58">
        <f t="shared" si="30"/>
        <v>320</v>
      </c>
      <c r="K40" s="4"/>
      <c r="L40" s="4"/>
      <c r="M40" s="4"/>
      <c r="N40" s="4"/>
      <c r="O40" s="4"/>
      <c r="P40" s="4"/>
      <c r="Q40" s="4"/>
      <c r="R40" s="58" t="str">
        <f t="shared" si="31"/>
        <v xml:space="preserve"> </v>
      </c>
      <c r="S40" s="58" t="str">
        <f t="shared" si="32"/>
        <v xml:space="preserve"> </v>
      </c>
      <c r="T40" s="58" t="str">
        <f t="shared" si="33"/>
        <v xml:space="preserve"> </v>
      </c>
      <c r="U40" s="58">
        <f t="shared" si="34"/>
        <v>4</v>
      </c>
      <c r="V40" s="58" t="str">
        <f t="shared" si="35"/>
        <v xml:space="preserve"> </v>
      </c>
      <c r="W40" s="4"/>
      <c r="X40" s="4"/>
      <c r="Y40" s="4"/>
      <c r="Z40" s="4"/>
      <c r="AA40" s="4"/>
      <c r="AB40" s="5"/>
      <c r="AC40" s="96"/>
      <c r="AD40" s="7"/>
      <c r="AE40" s="8"/>
      <c r="AF40" s="8"/>
      <c r="AG40" s="8"/>
      <c r="AH40" s="8"/>
      <c r="AI40" s="8"/>
      <c r="AJ40" s="16"/>
    </row>
    <row r="41" spans="1:36">
      <c r="A41" s="91"/>
      <c r="B41" s="20" t="str">
        <f t="shared" si="36"/>
        <v>BenchPress</v>
      </c>
      <c r="C41" s="93">
        <v>0.85</v>
      </c>
      <c r="D41" s="94">
        <v>1</v>
      </c>
      <c r="E41" s="95">
        <v>2</v>
      </c>
      <c r="F41" s="11">
        <f t="shared" si="29"/>
        <v>85</v>
      </c>
      <c r="G41" s="4"/>
      <c r="H41" s="4"/>
      <c r="I41" s="58">
        <f t="shared" si="28"/>
        <v>2</v>
      </c>
      <c r="J41" s="58">
        <f t="shared" si="30"/>
        <v>170</v>
      </c>
      <c r="K41" s="4"/>
      <c r="L41" s="4"/>
      <c r="M41" s="4"/>
      <c r="N41" s="4"/>
      <c r="O41" s="4"/>
      <c r="P41" s="4"/>
      <c r="Q41" s="4"/>
      <c r="R41" s="58" t="str">
        <f t="shared" si="31"/>
        <v xml:space="preserve"> </v>
      </c>
      <c r="S41" s="58" t="str">
        <f t="shared" si="32"/>
        <v xml:space="preserve"> </v>
      </c>
      <c r="T41" s="58" t="str">
        <f t="shared" si="33"/>
        <v xml:space="preserve"> </v>
      </c>
      <c r="U41" s="58">
        <f t="shared" si="34"/>
        <v>2</v>
      </c>
      <c r="V41" s="58" t="str">
        <f t="shared" si="35"/>
        <v xml:space="preserve"> </v>
      </c>
      <c r="W41" s="4"/>
      <c r="X41" s="4"/>
      <c r="Y41" s="4"/>
      <c r="Z41" s="4"/>
      <c r="AA41" s="4"/>
      <c r="AB41" s="5"/>
      <c r="AC41" s="96"/>
      <c r="AD41" s="280"/>
      <c r="AE41" s="8"/>
      <c r="AF41" s="8"/>
      <c r="AG41" s="8"/>
      <c r="AH41" s="8"/>
      <c r="AI41" s="8"/>
      <c r="AJ41" s="16"/>
    </row>
    <row r="42" spans="1:36">
      <c r="A42" s="91"/>
      <c r="B42" s="20" t="str">
        <f t="shared" si="36"/>
        <v>BenchPress</v>
      </c>
      <c r="C42" s="93">
        <v>0.8</v>
      </c>
      <c r="D42" s="94">
        <v>2</v>
      </c>
      <c r="E42" s="95">
        <v>1</v>
      </c>
      <c r="F42" s="11">
        <f t="shared" si="29"/>
        <v>80</v>
      </c>
      <c r="G42" s="4"/>
      <c r="H42" s="4"/>
      <c r="I42" s="58">
        <f t="shared" si="28"/>
        <v>2</v>
      </c>
      <c r="J42" s="58">
        <f t="shared" si="30"/>
        <v>160</v>
      </c>
      <c r="K42" s="4"/>
      <c r="L42" s="4"/>
      <c r="M42" s="4"/>
      <c r="N42" s="4"/>
      <c r="O42" s="4"/>
      <c r="P42" s="4"/>
      <c r="Q42" s="4"/>
      <c r="R42" s="58" t="str">
        <f t="shared" si="31"/>
        <v xml:space="preserve"> </v>
      </c>
      <c r="S42" s="58" t="str">
        <f t="shared" si="32"/>
        <v xml:space="preserve"> </v>
      </c>
      <c r="T42" s="58" t="str">
        <f t="shared" si="33"/>
        <v xml:space="preserve"> </v>
      </c>
      <c r="U42" s="58">
        <f t="shared" si="34"/>
        <v>2</v>
      </c>
      <c r="V42" s="58" t="str">
        <f t="shared" si="35"/>
        <v xml:space="preserve"> </v>
      </c>
      <c r="W42" s="4"/>
      <c r="X42" s="4"/>
      <c r="Y42" s="4"/>
      <c r="Z42" s="4"/>
      <c r="AA42" s="4"/>
      <c r="AB42" s="5"/>
      <c r="AC42" s="96"/>
      <c r="AD42" s="8"/>
      <c r="AE42" s="8"/>
      <c r="AF42" s="8"/>
      <c r="AG42" s="8"/>
      <c r="AH42" s="8"/>
      <c r="AI42" s="8"/>
      <c r="AJ42" s="16"/>
    </row>
    <row r="43" spans="1:36">
      <c r="A43" s="21"/>
      <c r="B43" s="20" t="str">
        <f>+B42</f>
        <v>BenchPress</v>
      </c>
      <c r="C43" s="10">
        <v>0.7</v>
      </c>
      <c r="D43" s="11">
        <v>4</v>
      </c>
      <c r="E43" s="12">
        <v>1</v>
      </c>
      <c r="F43" s="11">
        <f t="shared" si="29"/>
        <v>70</v>
      </c>
      <c r="G43" s="4"/>
      <c r="H43" s="4"/>
      <c r="I43" s="58">
        <f t="shared" si="28"/>
        <v>4</v>
      </c>
      <c r="J43" s="58">
        <f t="shared" si="30"/>
        <v>280</v>
      </c>
      <c r="K43" s="4"/>
      <c r="L43" s="4"/>
      <c r="M43" s="4"/>
      <c r="N43" s="4"/>
      <c r="O43" s="4"/>
      <c r="P43" s="4"/>
      <c r="Q43" s="4"/>
      <c r="R43" s="58" t="str">
        <f t="shared" si="31"/>
        <v xml:space="preserve"> </v>
      </c>
      <c r="S43" s="58" t="str">
        <f t="shared" si="32"/>
        <v xml:space="preserve"> </v>
      </c>
      <c r="T43" s="58">
        <f t="shared" si="33"/>
        <v>4</v>
      </c>
      <c r="U43" s="58" t="str">
        <f t="shared" si="34"/>
        <v xml:space="preserve"> </v>
      </c>
      <c r="V43" s="58" t="str">
        <f t="shared" si="35"/>
        <v xml:space="preserve"> </v>
      </c>
      <c r="W43" s="4"/>
      <c r="X43" s="4"/>
      <c r="Y43" s="4"/>
      <c r="Z43" s="4"/>
      <c r="AA43" s="4"/>
      <c r="AB43" s="5"/>
      <c r="AC43" s="13"/>
      <c r="AD43" s="8"/>
      <c r="AE43" s="8"/>
      <c r="AF43" s="8"/>
      <c r="AG43" s="8"/>
      <c r="AH43" s="8"/>
      <c r="AI43" s="8"/>
      <c r="AJ43" s="16"/>
    </row>
    <row r="44" spans="1:36">
      <c r="A44" s="91"/>
      <c r="B44" s="20" t="str">
        <f>+B43</f>
        <v>BenchPress</v>
      </c>
      <c r="C44" s="93">
        <v>0.6</v>
      </c>
      <c r="D44" s="94">
        <v>8</v>
      </c>
      <c r="E44" s="95">
        <v>1</v>
      </c>
      <c r="F44" s="11">
        <f t="shared" si="29"/>
        <v>60</v>
      </c>
      <c r="G44" s="4"/>
      <c r="H44" s="4"/>
      <c r="I44" s="58">
        <f t="shared" si="28"/>
        <v>8</v>
      </c>
      <c r="J44" s="58">
        <f t="shared" si="30"/>
        <v>480</v>
      </c>
      <c r="K44" s="4"/>
      <c r="L44" s="4"/>
      <c r="M44" s="4"/>
      <c r="N44" s="4"/>
      <c r="O44" s="4"/>
      <c r="P44" s="4"/>
      <c r="Q44" s="4"/>
      <c r="R44" s="58" t="str">
        <f t="shared" si="31"/>
        <v xml:space="preserve"> </v>
      </c>
      <c r="S44" s="58">
        <f t="shared" si="32"/>
        <v>8</v>
      </c>
      <c r="T44" s="58" t="str">
        <f t="shared" si="33"/>
        <v xml:space="preserve"> </v>
      </c>
      <c r="U44" s="58" t="str">
        <f t="shared" si="34"/>
        <v xml:space="preserve"> </v>
      </c>
      <c r="V44" s="58" t="str">
        <f t="shared" si="35"/>
        <v xml:space="preserve"> </v>
      </c>
      <c r="W44" s="4"/>
      <c r="X44" s="4"/>
      <c r="Y44" s="4"/>
      <c r="Z44" s="4"/>
      <c r="AA44" s="4"/>
      <c r="AB44" s="5"/>
      <c r="AC44" s="96"/>
      <c r="AD44" s="8"/>
      <c r="AE44" s="8"/>
      <c r="AF44" s="8"/>
      <c r="AG44" s="8"/>
      <c r="AH44" s="8"/>
      <c r="AI44" s="8"/>
      <c r="AJ44" s="16"/>
    </row>
    <row r="45" spans="1:36">
      <c r="A45" s="21"/>
      <c r="B45" s="20" t="str">
        <f>+B44</f>
        <v>BenchPress</v>
      </c>
      <c r="C45" s="10">
        <v>0.5</v>
      </c>
      <c r="D45" s="11">
        <v>10</v>
      </c>
      <c r="E45" s="12">
        <v>1</v>
      </c>
      <c r="F45" s="11">
        <f t="shared" si="29"/>
        <v>50</v>
      </c>
      <c r="G45" s="4"/>
      <c r="H45" s="4"/>
      <c r="I45" s="58">
        <f t="shared" si="28"/>
        <v>10</v>
      </c>
      <c r="J45" s="58">
        <f t="shared" si="30"/>
        <v>500</v>
      </c>
      <c r="K45" s="4"/>
      <c r="L45" s="4"/>
      <c r="M45" s="4"/>
      <c r="N45" s="4"/>
      <c r="O45" s="4"/>
      <c r="P45" s="4"/>
      <c r="Q45" s="4"/>
      <c r="R45" s="58">
        <f t="shared" si="31"/>
        <v>10</v>
      </c>
      <c r="S45" s="58" t="str">
        <f t="shared" si="32"/>
        <v xml:space="preserve"> </v>
      </c>
      <c r="T45" s="58" t="str">
        <f t="shared" si="33"/>
        <v xml:space="preserve"> </v>
      </c>
      <c r="U45" s="58" t="str">
        <f t="shared" si="34"/>
        <v xml:space="preserve"> </v>
      </c>
      <c r="V45" s="58" t="str">
        <f t="shared" si="35"/>
        <v xml:space="preserve"> </v>
      </c>
      <c r="W45" s="4"/>
      <c r="X45" s="4"/>
      <c r="Y45" s="4"/>
      <c r="Z45" s="4"/>
      <c r="AA45" s="4"/>
      <c r="AB45" s="5"/>
      <c r="AC45" s="13"/>
      <c r="AD45" s="8"/>
      <c r="AE45" s="8"/>
      <c r="AF45" s="8"/>
      <c r="AG45" s="8"/>
      <c r="AH45" s="8"/>
      <c r="AI45" s="8"/>
      <c r="AJ45" s="16"/>
    </row>
    <row r="46" spans="1:36">
      <c r="G46" s="4"/>
      <c r="H46" s="4"/>
      <c r="I46" s="4"/>
      <c r="J46" s="4"/>
      <c r="K46" s="99"/>
      <c r="L46" s="99"/>
      <c r="M46" s="4"/>
      <c r="N46" s="4"/>
      <c r="O46" s="4"/>
      <c r="P46" s="4"/>
      <c r="Q46" s="4"/>
      <c r="R46" s="4"/>
      <c r="S46" s="4"/>
      <c r="T46" s="4"/>
      <c r="U46" s="4"/>
      <c r="V46" s="4"/>
      <c r="W46" s="4"/>
      <c r="X46" s="4"/>
      <c r="Y46" s="4"/>
      <c r="Z46" s="4"/>
      <c r="AA46" s="4"/>
      <c r="AB46" s="8"/>
      <c r="AC46" s="8"/>
      <c r="AD46" s="8"/>
      <c r="AE46" s="8"/>
      <c r="AF46" s="8"/>
      <c r="AG46" s="8"/>
      <c r="AH46" s="8"/>
      <c r="AI46" s="8"/>
      <c r="AJ46" s="16"/>
    </row>
    <row r="47" spans="1:36">
      <c r="A47" s="83">
        <v>3</v>
      </c>
      <c r="B47" s="84" t="s">
        <v>3</v>
      </c>
      <c r="C47" s="85"/>
      <c r="D47" s="86">
        <v>10</v>
      </c>
      <c r="E47" s="87">
        <v>5</v>
      </c>
      <c r="F47" s="86"/>
      <c r="G47" s="4"/>
      <c r="H47" s="4"/>
      <c r="I47" s="4"/>
      <c r="J47" s="4"/>
      <c r="K47" s="99"/>
      <c r="L47" s="99"/>
      <c r="M47" s="4"/>
      <c r="N47" s="4"/>
      <c r="O47" s="4"/>
      <c r="P47" s="4"/>
      <c r="Q47" s="4"/>
      <c r="R47" s="4"/>
      <c r="S47" s="4"/>
      <c r="T47" s="4"/>
      <c r="U47" s="4"/>
      <c r="V47" s="4"/>
      <c r="W47" s="4"/>
      <c r="X47" s="4"/>
      <c r="Y47" s="4"/>
      <c r="Z47" s="4"/>
      <c r="AA47" s="4"/>
      <c r="AB47" s="8"/>
      <c r="AC47" s="84"/>
      <c r="AD47" s="84"/>
      <c r="AE47" s="84"/>
      <c r="AF47" s="84"/>
      <c r="AG47" s="84"/>
      <c r="AH47" s="8"/>
      <c r="AI47" s="8"/>
      <c r="AJ47" s="16"/>
    </row>
    <row r="48" spans="1:36">
      <c r="G48" s="4"/>
      <c r="H48" s="4"/>
      <c r="I48" s="4"/>
      <c r="J48" s="4"/>
      <c r="K48" s="99"/>
      <c r="L48" s="99"/>
      <c r="M48" s="4"/>
      <c r="N48" s="4"/>
      <c r="O48" s="4"/>
      <c r="P48" s="4"/>
      <c r="Q48" s="4"/>
      <c r="R48" s="4"/>
      <c r="S48" s="4"/>
      <c r="T48" s="4"/>
      <c r="U48" s="4"/>
      <c r="V48" s="4"/>
      <c r="W48" s="4"/>
      <c r="X48" s="4"/>
      <c r="Y48" s="4"/>
      <c r="Z48" s="4"/>
      <c r="AA48" s="4"/>
      <c r="AB48" s="8"/>
      <c r="AC48" s="8"/>
      <c r="AD48" s="8"/>
      <c r="AE48" s="8"/>
      <c r="AF48" s="8"/>
      <c r="AG48" s="8"/>
      <c r="AH48" s="8"/>
      <c r="AI48" s="8"/>
      <c r="AJ48" s="16"/>
    </row>
    <row r="49" spans="1:36">
      <c r="A49" s="130">
        <v>4</v>
      </c>
      <c r="B49" s="129" t="s">
        <v>69</v>
      </c>
      <c r="C49" s="74">
        <v>0.6</v>
      </c>
      <c r="D49" s="75">
        <v>3</v>
      </c>
      <c r="E49" s="75">
        <v>1</v>
      </c>
      <c r="F49" s="370">
        <f>MROUND(DL*C49,AR)</f>
        <v>60</v>
      </c>
      <c r="G49" s="4"/>
      <c r="H49" s="4"/>
      <c r="K49" s="98">
        <f>+D49*E49</f>
        <v>3</v>
      </c>
      <c r="L49" s="98">
        <f>+K49*F49</f>
        <v>180</v>
      </c>
      <c r="M49" s="4"/>
      <c r="N49" s="4"/>
      <c r="O49" s="4"/>
      <c r="P49" s="4"/>
      <c r="Q49" s="4"/>
      <c r="R49" s="4" t="str">
        <f>IF(ISNUMBER(SEARCH("bench",$B49)),IF($C49&gt;=0.5,IF($C49&lt;0.6,$D49*$E49," ")," ")," ")</f>
        <v xml:space="preserve"> </v>
      </c>
      <c r="S49" s="4" t="str">
        <f>IF(ISNUMBER(SEARCH("bench",$B49)),IF($C49&gt;=0.6,IF($C49&lt;0.7,$D49*$E49," ")," ")," ")</f>
        <v xml:space="preserve"> </v>
      </c>
      <c r="T49" s="4" t="str">
        <f>IF(ISNUMBER(SEARCH("bench",$B49)),IF($C49&gt;=0.7,IF($C49&lt;0.8,$D49*$E49," ")," ")," ")</f>
        <v xml:space="preserve"> </v>
      </c>
      <c r="U49" s="4" t="str">
        <f>IF(ISNUMBER(SEARCH("bench",$B49)),IF($C49&gt;=0.8,IF($C49&lt;0.9,$D49*$E49," ")," ")," ")</f>
        <v xml:space="preserve"> </v>
      </c>
      <c r="V49" s="4" t="str">
        <f>IF(ISNUMBER(SEARCH("bench",$B49)),IF($C49&gt;=0.9,$D49*$E49," ")," ")</f>
        <v xml:space="preserve"> </v>
      </c>
      <c r="W49" s="103" t="str">
        <f t="shared" ref="W49:W52" si="37">IF(ISNUMBER(SEARCH("deadlift",$B49)),IF($C49&gt;=0.5,IF($C49&lt;0.6,$D49*$E49," ")," ")," ")</f>
        <v xml:space="preserve"> </v>
      </c>
      <c r="X49" s="103">
        <f t="shared" ref="X49:X52" si="38">IF(ISNUMBER(SEARCH("deadlift",$B49)),IF($C49&gt;=0.6,IF($C49&lt;0.7,$D49*$E49," ")," ")," ")</f>
        <v>3</v>
      </c>
      <c r="Y49" s="103" t="str">
        <f t="shared" ref="Y49:Y52" si="39">IF(ISNUMBER(SEARCH("deadlift",$B49)),IF($C49&gt;=0.7,IF($C49&lt;0.8,$D49*$E49," ")," ")," ")</f>
        <v xml:space="preserve"> </v>
      </c>
      <c r="Z49" s="103" t="str">
        <f t="shared" ref="Z49:Z52" si="40">IF(ISNUMBER(SEARCH("deadlift",$B49)),IF($C49&gt;=0.8,IF($C49&lt;0.9,$D49*$E49," ")," ")," ")</f>
        <v xml:space="preserve"> </v>
      </c>
      <c r="AA49" s="103" t="str">
        <f t="shared" ref="AA49:AA52" si="41">IF(ISNUMBER(SEARCH("deadlift",$B49)),IF($C49&gt;=0.9,$D49*$E49," ")," ")</f>
        <v xml:space="preserve"> </v>
      </c>
      <c r="AB49" s="5"/>
      <c r="AC49" s="84"/>
      <c r="AD49" s="8"/>
      <c r="AE49" s="8"/>
      <c r="AF49" s="8"/>
      <c r="AG49" s="8"/>
      <c r="AH49" s="8"/>
      <c r="AI49" s="8"/>
      <c r="AJ49" s="16"/>
    </row>
    <row r="50" spans="1:36">
      <c r="A50" s="80"/>
      <c r="B50" s="81" t="str">
        <f>+B49</f>
        <v>Deadlift from pins, 5-10 cm below knee</v>
      </c>
      <c r="C50" s="74">
        <v>0.7</v>
      </c>
      <c r="D50" s="75">
        <v>3</v>
      </c>
      <c r="E50" s="75">
        <v>1</v>
      </c>
      <c r="F50" s="370">
        <f>MROUND(DL*C50,AR)</f>
        <v>70</v>
      </c>
      <c r="G50" s="4"/>
      <c r="H50" s="4"/>
      <c r="K50" s="98">
        <f>+D50*E50</f>
        <v>3</v>
      </c>
      <c r="L50" s="98">
        <f>+K50*F50</f>
        <v>210</v>
      </c>
      <c r="M50" s="4"/>
      <c r="N50" s="4"/>
      <c r="O50" s="4"/>
      <c r="P50" s="4"/>
      <c r="Q50" s="4"/>
      <c r="R50" s="4" t="str">
        <f>IF(ISNUMBER(SEARCH("bench",$B50)),IF($C50&gt;=0.5,IF($C50&lt;0.6,$D50*$E50," ")," ")," ")</f>
        <v xml:space="preserve"> </v>
      </c>
      <c r="S50" s="4" t="str">
        <f>IF(ISNUMBER(SEARCH("bench",$B50)),IF($C50&gt;=0.6,IF($C50&lt;0.7,$D50*$E50," ")," ")," ")</f>
        <v xml:space="preserve"> </v>
      </c>
      <c r="T50" s="4" t="str">
        <f>IF(ISNUMBER(SEARCH("bench",$B50)),IF($C50&gt;=0.7,IF($C50&lt;0.8,$D50*$E50," ")," ")," ")</f>
        <v xml:space="preserve"> </v>
      </c>
      <c r="U50" s="4" t="str">
        <f>IF(ISNUMBER(SEARCH("bench",$B50)),IF($C50&gt;=0.8,IF($C50&lt;0.9,$D50*$E50," ")," ")," ")</f>
        <v xml:space="preserve"> </v>
      </c>
      <c r="V50" s="4" t="str">
        <f>IF(ISNUMBER(SEARCH("bench",$B50)),IF($C50&gt;=0.9,$D50*$E50," ")," ")</f>
        <v xml:space="preserve"> </v>
      </c>
      <c r="W50" s="103" t="str">
        <f t="shared" si="37"/>
        <v xml:space="preserve"> </v>
      </c>
      <c r="X50" s="103" t="str">
        <f t="shared" si="38"/>
        <v xml:space="preserve"> </v>
      </c>
      <c r="Y50" s="103">
        <f t="shared" si="39"/>
        <v>3</v>
      </c>
      <c r="Z50" s="103" t="str">
        <f t="shared" si="40"/>
        <v xml:space="preserve"> </v>
      </c>
      <c r="AA50" s="103" t="str">
        <f t="shared" si="41"/>
        <v xml:space="preserve"> </v>
      </c>
      <c r="AB50" s="5"/>
      <c r="AC50" s="82"/>
      <c r="AD50" s="8"/>
      <c r="AE50" s="8"/>
      <c r="AF50" s="8"/>
      <c r="AG50" s="8"/>
      <c r="AH50" s="8"/>
      <c r="AI50" s="8"/>
      <c r="AJ50" s="16"/>
    </row>
    <row r="51" spans="1:36">
      <c r="A51" s="80"/>
      <c r="B51" s="81" t="str">
        <f t="shared" ref="B51:B52" si="42">+B50</f>
        <v>Deadlift from pins, 5-10 cm below knee</v>
      </c>
      <c r="C51" s="74">
        <v>0.8</v>
      </c>
      <c r="D51" s="75">
        <v>3</v>
      </c>
      <c r="E51" s="75">
        <v>2</v>
      </c>
      <c r="F51" s="370">
        <f>MROUND(DL*C51,AR)</f>
        <v>80</v>
      </c>
      <c r="G51" s="4"/>
      <c r="H51" s="4"/>
      <c r="K51" s="98">
        <f>+D51*E51</f>
        <v>6</v>
      </c>
      <c r="L51" s="98">
        <f>+K51*F51</f>
        <v>480</v>
      </c>
      <c r="M51" s="4"/>
      <c r="N51" s="4"/>
      <c r="O51" s="4"/>
      <c r="P51" s="4"/>
      <c r="Q51" s="4"/>
      <c r="R51" s="4" t="str">
        <f>IF(ISNUMBER(SEARCH("bench",$B51)),IF($C51&gt;=0.5,IF($C51&lt;0.6,$D51*$E51," ")," ")," ")</f>
        <v xml:space="preserve"> </v>
      </c>
      <c r="S51" s="4" t="str">
        <f>IF(ISNUMBER(SEARCH("bench",$B51)),IF($C51&gt;=0.6,IF($C51&lt;0.7,$D51*$E51," ")," ")," ")</f>
        <v xml:space="preserve"> </v>
      </c>
      <c r="T51" s="4" t="str">
        <f>IF(ISNUMBER(SEARCH("bench",$B51)),IF($C51&gt;=0.7,IF($C51&lt;0.8,$D51*$E51," ")," ")," ")</f>
        <v xml:space="preserve"> </v>
      </c>
      <c r="U51" s="4" t="str">
        <f>IF(ISNUMBER(SEARCH("bench",$B51)),IF($C51&gt;=0.8,IF($C51&lt;0.9,$D51*$E51," ")," ")," ")</f>
        <v xml:space="preserve"> </v>
      </c>
      <c r="V51" s="4" t="str">
        <f>IF(ISNUMBER(SEARCH("bench",$B51)),IF($C51&gt;=0.9,$D51*$E51," ")," ")</f>
        <v xml:space="preserve"> </v>
      </c>
      <c r="W51" s="103" t="str">
        <f t="shared" si="37"/>
        <v xml:space="preserve"> </v>
      </c>
      <c r="X51" s="103" t="str">
        <f t="shared" si="38"/>
        <v xml:space="preserve"> </v>
      </c>
      <c r="Y51" s="103" t="str">
        <f t="shared" si="39"/>
        <v xml:space="preserve"> </v>
      </c>
      <c r="Z51" s="103">
        <f t="shared" si="40"/>
        <v>6</v>
      </c>
      <c r="AA51" s="103" t="str">
        <f t="shared" si="41"/>
        <v xml:space="preserve"> </v>
      </c>
      <c r="AB51" s="5"/>
      <c r="AC51" s="70"/>
      <c r="AD51" s="70"/>
      <c r="AE51" s="8"/>
      <c r="AF51" s="8"/>
      <c r="AG51" s="8"/>
      <c r="AH51" s="8"/>
      <c r="AI51" s="8"/>
      <c r="AJ51" s="16"/>
    </row>
    <row r="52" spans="1:36">
      <c r="A52" s="89"/>
      <c r="B52" s="68" t="str">
        <f t="shared" si="42"/>
        <v>Deadlift from pins, 5-10 cm below knee</v>
      </c>
      <c r="C52" s="74">
        <v>0.9</v>
      </c>
      <c r="D52" s="75">
        <v>2</v>
      </c>
      <c r="E52" s="75">
        <v>3</v>
      </c>
      <c r="F52" s="370">
        <f>MROUND(DL*C52,AR)</f>
        <v>90</v>
      </c>
      <c r="G52" s="4"/>
      <c r="H52" s="4"/>
      <c r="K52" s="98">
        <f>+D52*E52</f>
        <v>6</v>
      </c>
      <c r="L52" s="98">
        <f>+K52*F52</f>
        <v>540</v>
      </c>
      <c r="M52" s="4"/>
      <c r="N52" s="4"/>
      <c r="O52" s="4"/>
      <c r="P52" s="4"/>
      <c r="Q52" s="4"/>
      <c r="R52" s="4" t="str">
        <f>IF(ISNUMBER(SEARCH("bench",$B52)),IF($C52&gt;=0.5,IF($C52&lt;0.6,$D52*$E52," ")," ")," ")</f>
        <v xml:space="preserve"> </v>
      </c>
      <c r="S52" s="4" t="str">
        <f>IF(ISNUMBER(SEARCH("bench",$B52)),IF($C52&gt;=0.6,IF($C52&lt;0.7,$D52*$E52," ")," ")," ")</f>
        <v xml:space="preserve"> </v>
      </c>
      <c r="T52" s="4" t="str">
        <f>IF(ISNUMBER(SEARCH("bench",$B52)),IF($C52&gt;=0.7,IF($C52&lt;0.8,$D52*$E52," ")," ")," ")</f>
        <v xml:space="preserve"> </v>
      </c>
      <c r="U52" s="4" t="str">
        <f>IF(ISNUMBER(SEARCH("bench",$B52)),IF($C52&gt;=0.8,IF($C52&lt;0.9,$D52*$E52," ")," ")," ")</f>
        <v xml:space="preserve"> </v>
      </c>
      <c r="V52" s="4" t="str">
        <f>IF(ISNUMBER(SEARCH("bench",$B52)),IF($C52&gt;=0.9,$D52*$E52," ")," ")</f>
        <v xml:space="preserve"> </v>
      </c>
      <c r="W52" s="103" t="str">
        <f t="shared" si="37"/>
        <v xml:space="preserve"> </v>
      </c>
      <c r="X52" s="103" t="str">
        <f t="shared" si="38"/>
        <v xml:space="preserve"> </v>
      </c>
      <c r="Y52" s="103" t="str">
        <f t="shared" si="39"/>
        <v xml:space="preserve"> </v>
      </c>
      <c r="Z52" s="103" t="str">
        <f t="shared" si="40"/>
        <v xml:space="preserve"> </v>
      </c>
      <c r="AA52" s="103">
        <f t="shared" si="41"/>
        <v>6</v>
      </c>
      <c r="AB52" s="5"/>
      <c r="AC52" s="6"/>
      <c r="AD52" s="6"/>
      <c r="AE52" s="6"/>
      <c r="AF52" s="8"/>
      <c r="AG52" s="8"/>
      <c r="AH52" s="8"/>
      <c r="AI52" s="8"/>
      <c r="AJ52" s="16"/>
    </row>
    <row r="53" spans="1:36">
      <c r="A53" s="31"/>
      <c r="B53" s="8"/>
      <c r="C53" s="8"/>
      <c r="D53" s="8"/>
      <c r="E53" s="8"/>
      <c r="F53" s="366"/>
      <c r="G53" s="4"/>
      <c r="H53" s="4"/>
      <c r="I53" s="4"/>
      <c r="J53" s="4"/>
      <c r="K53" s="4"/>
      <c r="L53" s="4"/>
      <c r="M53" s="4"/>
      <c r="N53" s="4"/>
      <c r="O53" s="4"/>
      <c r="P53" s="4"/>
      <c r="Q53" s="4"/>
      <c r="R53" s="4"/>
      <c r="S53" s="4"/>
      <c r="T53" s="4"/>
      <c r="U53" s="4"/>
      <c r="V53" s="4"/>
      <c r="W53" s="4"/>
      <c r="X53" s="4"/>
      <c r="Y53" s="4"/>
      <c r="Z53" s="4"/>
      <c r="AA53" s="4"/>
      <c r="AB53" s="8"/>
      <c r="AC53" s="8"/>
      <c r="AD53" s="8"/>
      <c r="AE53" s="8"/>
      <c r="AF53" s="8"/>
      <c r="AG53" s="8"/>
      <c r="AH53" s="8"/>
      <c r="AI53" s="8"/>
      <c r="AJ53" s="16"/>
    </row>
    <row r="54" spans="1:36">
      <c r="A54" s="69">
        <v>5</v>
      </c>
      <c r="B54" s="70" t="s">
        <v>93</v>
      </c>
      <c r="C54" s="71"/>
      <c r="D54" s="72">
        <v>6</v>
      </c>
      <c r="E54" s="73">
        <v>4</v>
      </c>
      <c r="F54" s="72"/>
      <c r="G54" s="4"/>
      <c r="H54" s="4"/>
      <c r="I54" s="4"/>
      <c r="J54" s="4"/>
      <c r="K54" s="4"/>
      <c r="L54" s="4"/>
      <c r="M54" s="4"/>
      <c r="N54" s="4"/>
      <c r="O54" s="4"/>
      <c r="P54" s="4"/>
      <c r="Q54" s="4"/>
      <c r="R54" s="4"/>
      <c r="S54" s="4"/>
      <c r="T54" s="4"/>
      <c r="U54" s="4"/>
      <c r="V54" s="4"/>
      <c r="W54" s="4"/>
      <c r="X54" s="4"/>
      <c r="Y54" s="4"/>
      <c r="Z54" s="4"/>
      <c r="AA54" s="4"/>
      <c r="AB54" s="8"/>
      <c r="AC54" s="70"/>
      <c r="AD54" s="70"/>
      <c r="AE54" s="70"/>
      <c r="AF54" s="70"/>
      <c r="AG54" s="8"/>
      <c r="AH54" s="8"/>
      <c r="AI54" s="8"/>
      <c r="AJ54" s="16"/>
    </row>
    <row r="55" spans="1:36">
      <c r="A55" s="69">
        <v>6</v>
      </c>
      <c r="B55" s="70" t="s">
        <v>4</v>
      </c>
      <c r="C55" s="71"/>
      <c r="D55" s="72">
        <v>10</v>
      </c>
      <c r="E55" s="73">
        <v>3</v>
      </c>
      <c r="F55" s="72"/>
      <c r="G55" s="90"/>
      <c r="H55" s="90"/>
      <c r="I55" s="90"/>
      <c r="J55" s="90"/>
      <c r="K55" s="90"/>
      <c r="L55" s="90"/>
      <c r="M55" s="90"/>
      <c r="N55" s="90"/>
      <c r="O55" s="90"/>
      <c r="P55" s="90"/>
      <c r="Q55" s="90"/>
      <c r="R55" s="90"/>
      <c r="S55" s="90"/>
      <c r="T55" s="90"/>
      <c r="U55" s="90"/>
      <c r="V55" s="90"/>
      <c r="W55" s="90"/>
      <c r="X55" s="90"/>
      <c r="Y55" s="90"/>
      <c r="Z55" s="90"/>
      <c r="AA55" s="90"/>
      <c r="AB55" s="27"/>
      <c r="AC55" s="70"/>
      <c r="AD55" s="70"/>
      <c r="AE55" s="70"/>
      <c r="AF55" s="27"/>
      <c r="AG55" s="27"/>
      <c r="AH55" s="27"/>
      <c r="AI55" s="27"/>
      <c r="AJ55" s="19"/>
    </row>
    <row r="56" spans="1:36" ht="15" thickBot="1">
      <c r="G56" s="4"/>
      <c r="H56" s="4"/>
      <c r="I56" s="4"/>
      <c r="J56" s="4"/>
      <c r="K56" s="4"/>
      <c r="L56" s="4"/>
      <c r="M56" s="4"/>
      <c r="N56" s="4"/>
      <c r="O56" s="4"/>
      <c r="P56" s="4"/>
      <c r="Q56" s="4"/>
      <c r="R56" s="4"/>
      <c r="S56" s="4"/>
      <c r="T56" s="4"/>
      <c r="U56" s="4"/>
      <c r="V56" s="4"/>
      <c r="W56" s="4"/>
      <c r="X56" s="4"/>
      <c r="Y56" s="4"/>
      <c r="Z56" s="4"/>
      <c r="AA56" s="4"/>
    </row>
    <row r="57" spans="1:36" ht="15" thickBot="1">
      <c r="A57" s="409" t="s">
        <v>22</v>
      </c>
      <c r="B57" s="410"/>
      <c r="C57" s="59" t="s">
        <v>0</v>
      </c>
      <c r="D57" s="59" t="s">
        <v>5</v>
      </c>
      <c r="E57" s="59" t="s">
        <v>6</v>
      </c>
      <c r="F57" s="369" t="s">
        <v>7</v>
      </c>
      <c r="G57" s="4"/>
      <c r="H57" s="4"/>
      <c r="I57" s="4"/>
      <c r="J57" s="4"/>
      <c r="K57" s="4"/>
      <c r="L57" s="4"/>
      <c r="M57" s="4"/>
      <c r="N57" s="4"/>
      <c r="O57" s="4"/>
      <c r="P57" s="4"/>
      <c r="Q57" s="4"/>
      <c r="R57" s="4"/>
      <c r="S57" s="4"/>
      <c r="T57" s="4"/>
      <c r="U57" s="4"/>
      <c r="V57" s="4"/>
      <c r="W57" s="4"/>
      <c r="X57" s="4"/>
      <c r="Y57" s="4"/>
      <c r="Z57" s="4"/>
      <c r="AA57" s="4"/>
    </row>
    <row r="58" spans="1:36">
      <c r="G58" s="4"/>
      <c r="H58" s="4"/>
      <c r="I58" s="4"/>
      <c r="J58" s="4"/>
      <c r="K58" s="4"/>
      <c r="L58" s="4"/>
      <c r="M58" s="4"/>
      <c r="N58" s="4"/>
      <c r="O58" s="4"/>
      <c r="P58" s="4"/>
      <c r="Q58" s="4"/>
      <c r="R58" s="4"/>
      <c r="S58" s="4"/>
      <c r="T58" s="4"/>
      <c r="U58" s="4"/>
      <c r="V58" s="4"/>
      <c r="W58" s="4"/>
      <c r="X58" s="4"/>
      <c r="Y58" s="4"/>
      <c r="Z58" s="4"/>
      <c r="AA58" s="4"/>
    </row>
    <row r="59" spans="1:36">
      <c r="A59" s="32">
        <v>1</v>
      </c>
      <c r="B59" s="34" t="s">
        <v>2</v>
      </c>
      <c r="C59" s="35">
        <v>0.55000000000000004</v>
      </c>
      <c r="D59" s="36">
        <v>5</v>
      </c>
      <c r="E59" s="37">
        <v>1</v>
      </c>
      <c r="F59" s="36">
        <f>MROUND(SQ*C59,AR)</f>
        <v>55</v>
      </c>
      <c r="G59" s="114">
        <f>+D59*E59</f>
        <v>5</v>
      </c>
      <c r="H59" s="114">
        <f>+F59*G59</f>
        <v>275</v>
      </c>
      <c r="I59" s="138"/>
      <c r="J59" s="138"/>
      <c r="K59" s="138"/>
      <c r="L59" s="138"/>
      <c r="M59" s="114">
        <f t="shared" ref="M59:M62" si="43">IF(ISNUMBER(SEARCH("squat",$B59)),IF($C59&gt;=0.5,IF($C59&lt;0.6,$D59*$E59," ")," ")," ")</f>
        <v>5</v>
      </c>
      <c r="N59" s="114" t="str">
        <f t="shared" ref="N59:N62" si="44">IF(ISNUMBER(SEARCH("squat",$B59)),IF($C59&gt;=0.6,IF($C59&lt;0.7,$D59*$E59," ")," ")," ")</f>
        <v xml:space="preserve"> </v>
      </c>
      <c r="O59" s="114" t="str">
        <f t="shared" ref="O59:O62" si="45">IF(ISNUMBER(SEARCH("squat",$B59)),IF($C59&gt;=0.7,IF($C59&lt;0.8,$D59*$E59," ")," ")," ")</f>
        <v xml:space="preserve"> </v>
      </c>
      <c r="P59" s="114" t="str">
        <f t="shared" ref="P59:P62" si="46">IF(ISNUMBER(SEARCH("squat",$B59)),IF($C59&gt;=0.8,IF($C59&lt;0.9,$D59*$E59," ")," ")," ")</f>
        <v xml:space="preserve"> </v>
      </c>
      <c r="Q59" s="114" t="str">
        <f t="shared" ref="Q59:Q62" si="47">IF(ISNUMBER(SEARCH("squat",$B59)),IF($C59&gt;=0.9,$D59*$E59," ")," ")</f>
        <v xml:space="preserve"> </v>
      </c>
      <c r="R59" s="138"/>
      <c r="S59" s="138"/>
      <c r="T59" s="138"/>
      <c r="U59" s="138"/>
      <c r="V59" s="138"/>
      <c r="W59" s="138"/>
      <c r="X59" s="138"/>
      <c r="Y59" s="138"/>
      <c r="Z59" s="138"/>
      <c r="AA59" s="138"/>
      <c r="AB59" s="139"/>
      <c r="AC59" s="13"/>
      <c r="AD59" s="140"/>
      <c r="AE59" s="140"/>
      <c r="AF59" s="140"/>
      <c r="AG59" s="140"/>
      <c r="AH59" s="18"/>
      <c r="AI59" s="18"/>
      <c r="AJ59" s="14"/>
    </row>
    <row r="60" spans="1:36">
      <c r="A60" s="38"/>
      <c r="B60" s="33" t="str">
        <f>+B59</f>
        <v>Squat</v>
      </c>
      <c r="C60" s="35">
        <v>0.65</v>
      </c>
      <c r="D60" s="36">
        <v>4</v>
      </c>
      <c r="E60" s="37">
        <v>1</v>
      </c>
      <c r="F60" s="36">
        <f>MROUND(SQ*C60,AR)</f>
        <v>65</v>
      </c>
      <c r="G60" s="114">
        <f t="shared" ref="G60:G61" si="48">+D60*E60</f>
        <v>4</v>
      </c>
      <c r="H60" s="114">
        <f t="shared" ref="H60:H61" si="49">+F60*G60</f>
        <v>260</v>
      </c>
      <c r="I60" s="4"/>
      <c r="J60" s="4"/>
      <c r="K60" s="4"/>
      <c r="L60" s="4"/>
      <c r="M60" s="114" t="str">
        <f t="shared" si="43"/>
        <v xml:space="preserve"> </v>
      </c>
      <c r="N60" s="114">
        <f t="shared" si="44"/>
        <v>4</v>
      </c>
      <c r="O60" s="114" t="str">
        <f t="shared" si="45"/>
        <v xml:space="preserve"> </v>
      </c>
      <c r="P60" s="114" t="str">
        <f t="shared" si="46"/>
        <v xml:space="preserve"> </v>
      </c>
      <c r="Q60" s="114" t="str">
        <f t="shared" si="47"/>
        <v xml:space="preserve"> </v>
      </c>
      <c r="R60" s="4"/>
      <c r="S60" s="4"/>
      <c r="T60" s="4"/>
      <c r="U60" s="4"/>
      <c r="V60" s="4"/>
      <c r="W60" s="4"/>
      <c r="X60" s="4"/>
      <c r="Y60" s="4"/>
      <c r="Z60" s="4"/>
      <c r="AA60" s="4"/>
      <c r="AB60" s="5"/>
      <c r="AC60" s="142"/>
      <c r="AD60" s="8"/>
      <c r="AE60" s="8"/>
      <c r="AF60" s="8"/>
      <c r="AG60" s="8"/>
      <c r="AH60" s="8"/>
      <c r="AI60" s="8"/>
      <c r="AJ60" s="16"/>
    </row>
    <row r="61" spans="1:36">
      <c r="A61" s="38"/>
      <c r="B61" s="33" t="str">
        <f>+B60</f>
        <v>Squat</v>
      </c>
      <c r="C61" s="35">
        <v>0.75</v>
      </c>
      <c r="D61" s="36">
        <v>3</v>
      </c>
      <c r="E61" s="37">
        <v>2</v>
      </c>
      <c r="F61" s="36">
        <f>MROUND(SQ*C61,AR)</f>
        <v>75</v>
      </c>
      <c r="G61" s="114">
        <f t="shared" si="48"/>
        <v>6</v>
      </c>
      <c r="H61" s="114">
        <f t="shared" si="49"/>
        <v>450</v>
      </c>
      <c r="I61" s="4"/>
      <c r="J61" s="4"/>
      <c r="K61" s="4"/>
      <c r="L61" s="4"/>
      <c r="M61" s="114" t="str">
        <f t="shared" si="43"/>
        <v xml:space="preserve"> </v>
      </c>
      <c r="N61" s="114" t="str">
        <f t="shared" si="44"/>
        <v xml:space="preserve"> </v>
      </c>
      <c r="O61" s="114">
        <f t="shared" si="45"/>
        <v>6</v>
      </c>
      <c r="P61" s="114" t="str">
        <f t="shared" si="46"/>
        <v xml:space="preserve"> </v>
      </c>
      <c r="Q61" s="114" t="str">
        <f t="shared" si="47"/>
        <v xml:space="preserve"> </v>
      </c>
      <c r="R61" s="4"/>
      <c r="S61" s="4"/>
      <c r="T61" s="4"/>
      <c r="U61" s="4"/>
      <c r="V61" s="4"/>
      <c r="W61" s="4"/>
      <c r="X61" s="4"/>
      <c r="Y61" s="4"/>
      <c r="Z61" s="4"/>
      <c r="AA61" s="4"/>
      <c r="AB61" s="5"/>
      <c r="AC61" s="142"/>
      <c r="AD61" s="13"/>
      <c r="AE61" s="8"/>
      <c r="AF61" s="8"/>
      <c r="AG61" s="8"/>
      <c r="AH61" s="8"/>
      <c r="AI61" s="8"/>
      <c r="AJ61" s="16"/>
    </row>
    <row r="62" spans="1:36">
      <c r="A62" s="38"/>
      <c r="B62" s="33" t="str">
        <f>+B61</f>
        <v>Squat</v>
      </c>
      <c r="C62" s="35">
        <v>0.85</v>
      </c>
      <c r="D62" s="36">
        <v>2</v>
      </c>
      <c r="E62" s="37">
        <v>4</v>
      </c>
      <c r="F62" s="36">
        <f>MROUND(SQ*C62,AR)</f>
        <v>85</v>
      </c>
      <c r="G62" s="114">
        <f>+D62*E62</f>
        <v>8</v>
      </c>
      <c r="H62" s="114">
        <f t="shared" ref="H62" si="50">+F62*G62</f>
        <v>680</v>
      </c>
      <c r="I62" s="4"/>
      <c r="J62" s="4"/>
      <c r="K62" s="4"/>
      <c r="L62" s="4"/>
      <c r="M62" s="114" t="str">
        <f t="shared" si="43"/>
        <v xml:space="preserve"> </v>
      </c>
      <c r="N62" s="114" t="str">
        <f t="shared" si="44"/>
        <v xml:space="preserve"> </v>
      </c>
      <c r="O62" s="114" t="str">
        <f t="shared" si="45"/>
        <v xml:space="preserve"> </v>
      </c>
      <c r="P62" s="114">
        <f t="shared" si="46"/>
        <v>8</v>
      </c>
      <c r="Q62" s="114" t="str">
        <f t="shared" si="47"/>
        <v xml:space="preserve"> </v>
      </c>
      <c r="R62" s="4"/>
      <c r="S62" s="4"/>
      <c r="T62" s="4"/>
      <c r="U62" s="4"/>
      <c r="V62" s="4"/>
      <c r="W62" s="4"/>
      <c r="X62" s="4"/>
      <c r="Y62" s="4"/>
      <c r="Z62" s="4"/>
      <c r="AA62" s="4"/>
      <c r="AB62" s="5"/>
      <c r="AC62" s="13"/>
      <c r="AD62" s="13"/>
      <c r="AE62" s="13"/>
      <c r="AF62" s="13"/>
      <c r="AH62" s="8"/>
      <c r="AI62" s="8"/>
      <c r="AJ62" s="16"/>
    </row>
    <row r="63" spans="1:36">
      <c r="AJ63" s="16"/>
    </row>
    <row r="64" spans="1:36">
      <c r="A64" s="15">
        <v>2</v>
      </c>
      <c r="B64" s="116" t="s">
        <v>8</v>
      </c>
      <c r="C64" s="117">
        <v>0.5</v>
      </c>
      <c r="D64" s="118">
        <v>5</v>
      </c>
      <c r="E64" s="119">
        <v>1</v>
      </c>
      <c r="F64" s="11">
        <f t="shared" ref="F64:F67" si="51">MROUND(BP*C64,AR)</f>
        <v>50</v>
      </c>
      <c r="G64" s="4"/>
      <c r="H64" s="4"/>
      <c r="I64" s="120">
        <f t="shared" ref="I64:I67" si="52">+D64*E64</f>
        <v>5</v>
      </c>
      <c r="J64" s="120">
        <f t="shared" ref="J64:J67" si="53">+I64*F64</f>
        <v>250</v>
      </c>
      <c r="K64" s="4"/>
      <c r="L64" s="4"/>
      <c r="M64" s="4"/>
      <c r="N64" s="4"/>
      <c r="O64" s="4"/>
      <c r="P64" s="4"/>
      <c r="Q64" s="4"/>
      <c r="R64" s="120">
        <f t="shared" ref="R64:R67" si="54">IF(ISNUMBER(SEARCH("bench",$B64)),IF($C64&gt;=0.5,IF($C64&lt;0.6,$D64*$E64," ")," ")," ")</f>
        <v>5</v>
      </c>
      <c r="S64" s="120" t="str">
        <f t="shared" ref="S64:S67" si="55">IF(ISNUMBER(SEARCH("bench",$B64)),IF($C64&gt;=0.6,IF($C64&lt;0.7,$D64*$E64," ")," ")," ")</f>
        <v xml:space="preserve"> </v>
      </c>
      <c r="T64" s="120" t="str">
        <f t="shared" ref="T64:T67" si="56">IF(ISNUMBER(SEARCH("bench",$B64)),IF($C64&gt;=0.7,IF($C64&lt;0.8,$D64*$E64," ")," ")," ")</f>
        <v xml:space="preserve"> </v>
      </c>
      <c r="U64" s="120" t="str">
        <f t="shared" ref="U64:U67" si="57">IF(ISNUMBER(SEARCH("bench",$B64)),IF($C64&gt;=0.8,IF($C64&lt;0.9,$D64*$E64," ")," ")," ")</f>
        <v xml:space="preserve"> </v>
      </c>
      <c r="V64" s="120" t="str">
        <f t="shared" ref="V64:V67" si="58">IF(ISNUMBER(SEARCH("bench",$B64)),IF($C64&gt;=0.9,$D64*$E64," ")," ")</f>
        <v xml:space="preserve"> </v>
      </c>
      <c r="W64" s="4"/>
      <c r="X64" s="4"/>
      <c r="Y64" s="4"/>
      <c r="Z64" s="4"/>
      <c r="AA64" s="4"/>
      <c r="AB64" s="5"/>
      <c r="AC64" s="13"/>
      <c r="AD64" s="8"/>
      <c r="AE64" s="8"/>
      <c r="AF64" s="8"/>
      <c r="AG64" s="8"/>
      <c r="AH64" s="8"/>
      <c r="AI64" s="8"/>
      <c r="AJ64" s="16"/>
    </row>
    <row r="65" spans="1:36">
      <c r="A65" s="15"/>
      <c r="B65" s="20" t="str">
        <f>+B64</f>
        <v>BenchPress</v>
      </c>
      <c r="C65" s="10">
        <v>0.6</v>
      </c>
      <c r="D65" s="11">
        <v>4</v>
      </c>
      <c r="E65" s="12">
        <v>1</v>
      </c>
      <c r="F65" s="11">
        <f t="shared" si="51"/>
        <v>60</v>
      </c>
      <c r="G65" s="4"/>
      <c r="H65" s="4"/>
      <c r="I65" s="58">
        <f t="shared" si="52"/>
        <v>4</v>
      </c>
      <c r="J65" s="58">
        <f t="shared" si="53"/>
        <v>240</v>
      </c>
      <c r="K65" s="4"/>
      <c r="L65" s="4"/>
      <c r="M65" s="4"/>
      <c r="N65" s="4"/>
      <c r="O65" s="4"/>
      <c r="P65" s="4"/>
      <c r="Q65" s="4"/>
      <c r="R65" s="58" t="str">
        <f t="shared" si="54"/>
        <v xml:space="preserve"> </v>
      </c>
      <c r="S65" s="58">
        <f t="shared" si="55"/>
        <v>4</v>
      </c>
      <c r="T65" s="58" t="str">
        <f t="shared" si="56"/>
        <v xml:space="preserve"> </v>
      </c>
      <c r="U65" s="58" t="str">
        <f t="shared" si="57"/>
        <v xml:space="preserve"> </v>
      </c>
      <c r="V65" s="58" t="str">
        <f t="shared" si="58"/>
        <v xml:space="preserve"> </v>
      </c>
      <c r="W65" s="4"/>
      <c r="X65" s="4"/>
      <c r="Y65" s="4"/>
      <c r="Z65" s="4"/>
      <c r="AA65" s="4"/>
      <c r="AB65" s="5"/>
      <c r="AC65" s="7"/>
      <c r="AD65" s="8"/>
      <c r="AE65" s="8"/>
      <c r="AF65" s="8"/>
      <c r="AG65" s="8"/>
      <c r="AH65" s="8"/>
      <c r="AI65" s="8"/>
      <c r="AJ65" s="16"/>
    </row>
    <row r="66" spans="1:36">
      <c r="A66" s="21"/>
      <c r="B66" s="20" t="str">
        <f t="shared" ref="B66:B67" si="59">+B65</f>
        <v>BenchPress</v>
      </c>
      <c r="C66" s="10">
        <v>0.7</v>
      </c>
      <c r="D66" s="11">
        <v>3</v>
      </c>
      <c r="E66" s="12">
        <v>2</v>
      </c>
      <c r="F66" s="11">
        <f t="shared" si="51"/>
        <v>70</v>
      </c>
      <c r="G66" s="4"/>
      <c r="H66" s="4"/>
      <c r="I66" s="58">
        <f t="shared" si="52"/>
        <v>6</v>
      </c>
      <c r="J66" s="58">
        <f t="shared" si="53"/>
        <v>420</v>
      </c>
      <c r="K66" s="4"/>
      <c r="L66" s="4"/>
      <c r="M66" s="4"/>
      <c r="N66" s="4"/>
      <c r="O66" s="4"/>
      <c r="P66" s="4"/>
      <c r="Q66" s="4"/>
      <c r="R66" s="58" t="str">
        <f t="shared" si="54"/>
        <v xml:space="preserve"> </v>
      </c>
      <c r="S66" s="58" t="str">
        <f t="shared" si="55"/>
        <v xml:space="preserve"> </v>
      </c>
      <c r="T66" s="58">
        <f t="shared" si="56"/>
        <v>6</v>
      </c>
      <c r="U66" s="58" t="str">
        <f t="shared" si="57"/>
        <v xml:space="preserve"> </v>
      </c>
      <c r="V66" s="58" t="str">
        <f t="shared" si="58"/>
        <v xml:space="preserve"> </v>
      </c>
      <c r="W66" s="4"/>
      <c r="X66" s="4"/>
      <c r="Y66" s="4"/>
      <c r="Z66" s="4"/>
      <c r="AA66" s="4"/>
      <c r="AB66" s="5"/>
      <c r="AC66" s="7"/>
      <c r="AD66" s="13"/>
      <c r="AE66" s="8"/>
      <c r="AF66" s="8"/>
      <c r="AG66" s="8"/>
      <c r="AH66" s="8"/>
      <c r="AI66" s="8"/>
      <c r="AJ66" s="16"/>
    </row>
    <row r="67" spans="1:36">
      <c r="A67" s="15"/>
      <c r="B67" s="20" t="str">
        <f t="shared" si="59"/>
        <v>BenchPress</v>
      </c>
      <c r="C67" s="10">
        <v>0.8</v>
      </c>
      <c r="D67" s="11">
        <v>2</v>
      </c>
      <c r="E67" s="12">
        <v>6</v>
      </c>
      <c r="F67" s="11">
        <f t="shared" si="51"/>
        <v>80</v>
      </c>
      <c r="G67" s="4"/>
      <c r="H67" s="4"/>
      <c r="I67" s="58">
        <f t="shared" si="52"/>
        <v>12</v>
      </c>
      <c r="J67" s="58">
        <f t="shared" si="53"/>
        <v>960</v>
      </c>
      <c r="K67" s="4"/>
      <c r="L67" s="4"/>
      <c r="M67" s="4"/>
      <c r="N67" s="4"/>
      <c r="O67" s="4"/>
      <c r="P67" s="4"/>
      <c r="Q67" s="4"/>
      <c r="R67" s="58" t="str">
        <f t="shared" si="54"/>
        <v xml:space="preserve"> </v>
      </c>
      <c r="S67" s="58" t="str">
        <f t="shared" si="55"/>
        <v xml:space="preserve"> </v>
      </c>
      <c r="T67" s="58" t="str">
        <f t="shared" si="56"/>
        <v xml:space="preserve"> </v>
      </c>
      <c r="U67" s="58">
        <f t="shared" si="57"/>
        <v>12</v>
      </c>
      <c r="V67" s="58" t="str">
        <f t="shared" si="58"/>
        <v xml:space="preserve"> </v>
      </c>
      <c r="W67" s="4"/>
      <c r="X67" s="4"/>
      <c r="Y67" s="4"/>
      <c r="Z67" s="4"/>
      <c r="AA67" s="4"/>
      <c r="AB67" s="5"/>
      <c r="AC67" s="22"/>
      <c r="AD67" s="13"/>
      <c r="AE67" s="13"/>
      <c r="AF67" s="13"/>
      <c r="AG67" s="13"/>
      <c r="AH67" s="13"/>
      <c r="AI67" s="8"/>
      <c r="AJ67" s="16"/>
    </row>
    <row r="68" spans="1:36">
      <c r="A68" s="31"/>
      <c r="B68" s="8"/>
      <c r="C68" s="8"/>
      <c r="D68" s="8"/>
      <c r="E68" s="8"/>
      <c r="F68" s="366"/>
      <c r="G68" s="4"/>
      <c r="H68" s="4"/>
      <c r="I68" s="4"/>
      <c r="J68" s="4"/>
      <c r="K68" s="4"/>
      <c r="L68" s="4"/>
      <c r="M68" s="4"/>
      <c r="N68" s="4"/>
      <c r="O68" s="4"/>
      <c r="P68" s="4"/>
      <c r="Q68" s="4"/>
      <c r="R68" s="4"/>
      <c r="S68" s="4"/>
      <c r="T68" s="4"/>
      <c r="U68" s="4"/>
      <c r="V68" s="4"/>
      <c r="W68" s="4"/>
      <c r="X68" s="4"/>
      <c r="Y68" s="4"/>
      <c r="Z68" s="4"/>
      <c r="AA68" s="4"/>
      <c r="AB68" s="5"/>
      <c r="AC68" s="8"/>
      <c r="AD68" s="8"/>
      <c r="AE68" s="8"/>
      <c r="AF68" s="8"/>
      <c r="AG68" s="8"/>
      <c r="AH68" s="8"/>
      <c r="AI68" s="8"/>
      <c r="AJ68" s="16"/>
    </row>
    <row r="69" spans="1:36">
      <c r="A69" s="23">
        <v>3</v>
      </c>
      <c r="B69" s="6" t="s">
        <v>9</v>
      </c>
      <c r="C69" s="24"/>
      <c r="D69" s="25">
        <v>6</v>
      </c>
      <c r="E69" s="26">
        <v>5</v>
      </c>
      <c r="F69" s="25"/>
      <c r="G69" s="4"/>
      <c r="H69" s="4"/>
      <c r="I69" s="4"/>
      <c r="J69" s="4"/>
      <c r="K69" s="4"/>
      <c r="L69" s="4"/>
      <c r="M69" s="4"/>
      <c r="N69" s="4"/>
      <c r="O69" s="4"/>
      <c r="P69" s="4"/>
      <c r="Q69" s="4"/>
      <c r="R69" s="4"/>
      <c r="S69" s="4"/>
      <c r="T69" s="4"/>
      <c r="U69" s="4"/>
      <c r="V69" s="4"/>
      <c r="W69" s="4"/>
      <c r="X69" s="4"/>
      <c r="Y69" s="4"/>
      <c r="Z69" s="4"/>
      <c r="AA69" s="4"/>
      <c r="AB69" s="8"/>
      <c r="AC69" s="22"/>
      <c r="AD69" s="22"/>
      <c r="AE69" s="22"/>
      <c r="AF69" s="22"/>
      <c r="AG69" s="22"/>
      <c r="AH69" s="8"/>
      <c r="AI69" s="8"/>
      <c r="AJ69" s="16"/>
    </row>
    <row r="70" spans="1:36">
      <c r="A70" s="31"/>
      <c r="B70" s="8"/>
      <c r="C70" s="8"/>
      <c r="D70" s="8"/>
      <c r="E70" s="8"/>
      <c r="F70" s="366"/>
      <c r="G70" s="4"/>
      <c r="H70" s="4"/>
      <c r="I70" s="4"/>
      <c r="J70" s="4"/>
      <c r="K70" s="4"/>
      <c r="L70" s="4"/>
      <c r="M70" s="4"/>
      <c r="N70" s="4"/>
      <c r="O70" s="4"/>
      <c r="P70" s="4"/>
      <c r="Q70" s="4"/>
      <c r="R70" s="4"/>
      <c r="S70" s="4"/>
      <c r="T70" s="4"/>
      <c r="U70" s="4"/>
      <c r="V70" s="4"/>
      <c r="W70" s="4"/>
      <c r="X70" s="4"/>
      <c r="Y70" s="4"/>
      <c r="Z70" s="4"/>
      <c r="AA70" s="4"/>
      <c r="AB70" s="5"/>
      <c r="AC70" s="8"/>
      <c r="AD70" s="8"/>
      <c r="AE70" s="8"/>
      <c r="AF70" s="8"/>
      <c r="AG70" s="8"/>
      <c r="AH70" s="8"/>
      <c r="AI70" s="8"/>
      <c r="AJ70" s="16"/>
    </row>
    <row r="71" spans="1:36">
      <c r="A71" s="32">
        <v>4</v>
      </c>
      <c r="B71" s="34" t="s">
        <v>103</v>
      </c>
      <c r="C71" s="35">
        <v>0.55000000000000004</v>
      </c>
      <c r="D71" s="36">
        <v>3</v>
      </c>
      <c r="E71" s="37">
        <v>1</v>
      </c>
      <c r="F71" s="36">
        <f>MROUND(SQ*C71,AR)</f>
        <v>55</v>
      </c>
      <c r="G71" s="101">
        <f>+D71*E71</f>
        <v>3</v>
      </c>
      <c r="H71" s="101">
        <f>+F71*G71</f>
        <v>165</v>
      </c>
      <c r="I71" s="4"/>
      <c r="J71" s="4"/>
      <c r="K71" s="4"/>
      <c r="L71" s="4"/>
      <c r="M71" s="102">
        <f t="shared" ref="M71:M73" si="60">IF(ISNUMBER(SEARCH("squat",$B71)),IF($C71&gt;=0.5,IF($C71&lt;0.6,$D71*$E71," ")," ")," ")</f>
        <v>3</v>
      </c>
      <c r="N71" s="102" t="str">
        <f t="shared" ref="N71:N73" si="61">IF(ISNUMBER(SEARCH("squat",$B71)),IF($C71&gt;=0.6,IF($C71&lt;0.7,$D71*$E71," ")," ")," ")</f>
        <v xml:space="preserve"> </v>
      </c>
      <c r="O71" s="102" t="str">
        <f t="shared" ref="O71:O73" si="62">IF(ISNUMBER(SEARCH("squat",$B71)),IF($C71&gt;=0.7,IF($C71&lt;0.8,$D71*$E71," ")," ")," ")</f>
        <v xml:space="preserve"> </v>
      </c>
      <c r="P71" s="102" t="str">
        <f t="shared" ref="P71:P73" si="63">IF(ISNUMBER(SEARCH("squat",$B71)),IF($C71&gt;=0.8,IF($C71&lt;0.9,$D71*$E71," ")," ")," ")</f>
        <v xml:space="preserve"> </v>
      </c>
      <c r="Q71" s="102" t="str">
        <f t="shared" ref="Q71:Q73" si="64">IF(ISNUMBER(SEARCH("squat",$B71)),IF($C71&gt;=0.9,$D71*$E71," ")," ")</f>
        <v xml:space="preserve"> </v>
      </c>
      <c r="R71" s="4"/>
      <c r="S71" s="4"/>
      <c r="T71" s="4"/>
      <c r="U71" s="4"/>
      <c r="V71" s="4"/>
      <c r="W71" s="4"/>
      <c r="X71" s="4"/>
      <c r="Y71" s="4"/>
      <c r="Z71" s="4"/>
      <c r="AA71" s="4"/>
      <c r="AB71" s="5"/>
      <c r="AC71" s="204"/>
      <c r="AD71" s="8"/>
      <c r="AE71" s="8"/>
      <c r="AF71" s="8"/>
      <c r="AG71" s="8"/>
      <c r="AH71" s="8"/>
      <c r="AI71" s="8"/>
      <c r="AJ71" s="16"/>
    </row>
    <row r="72" spans="1:36">
      <c r="A72" s="38"/>
      <c r="B72" s="33" t="str">
        <f>+B71</f>
        <v>Squat w. stop halfway down</v>
      </c>
      <c r="C72" s="35">
        <v>0.65</v>
      </c>
      <c r="D72" s="36">
        <v>3</v>
      </c>
      <c r="E72" s="37">
        <v>1</v>
      </c>
      <c r="F72" s="36">
        <f>MROUND(SQ*C72,AR)</f>
        <v>65</v>
      </c>
      <c r="G72" s="101">
        <f t="shared" ref="G72" si="65">+D72*E72</f>
        <v>3</v>
      </c>
      <c r="H72" s="101">
        <f t="shared" ref="H72" si="66">+F72*G72</f>
        <v>195</v>
      </c>
      <c r="I72" s="4"/>
      <c r="J72" s="4"/>
      <c r="K72" s="4"/>
      <c r="L72" s="4"/>
      <c r="M72" s="102" t="str">
        <f t="shared" si="60"/>
        <v xml:space="preserve"> </v>
      </c>
      <c r="N72" s="102">
        <f t="shared" si="61"/>
        <v>3</v>
      </c>
      <c r="O72" s="102" t="str">
        <f t="shared" si="62"/>
        <v xml:space="preserve"> </v>
      </c>
      <c r="P72" s="102" t="str">
        <f t="shared" si="63"/>
        <v xml:space="preserve"> </v>
      </c>
      <c r="Q72" s="102" t="str">
        <f t="shared" si="64"/>
        <v xml:space="preserve"> </v>
      </c>
      <c r="R72" s="4"/>
      <c r="S72" s="4"/>
      <c r="T72" s="4"/>
      <c r="U72" s="4"/>
      <c r="V72" s="4"/>
      <c r="W72" s="4"/>
      <c r="X72" s="4"/>
      <c r="Y72" s="4"/>
      <c r="Z72" s="4"/>
      <c r="AA72" s="4"/>
      <c r="AB72" s="5"/>
      <c r="AC72" s="204"/>
      <c r="AD72" s="8"/>
      <c r="AE72" s="8"/>
      <c r="AF72" s="8"/>
      <c r="AG72" s="8"/>
      <c r="AH72" s="8"/>
      <c r="AI72" s="8"/>
      <c r="AJ72" s="16"/>
    </row>
    <row r="73" spans="1:36">
      <c r="A73" s="38"/>
      <c r="B73" s="33" t="str">
        <f>+B72</f>
        <v>Squat w. stop halfway down</v>
      </c>
      <c r="C73" s="35">
        <v>0.75</v>
      </c>
      <c r="D73" s="36">
        <v>3</v>
      </c>
      <c r="E73" s="37">
        <v>4</v>
      </c>
      <c r="F73" s="36">
        <f>MROUND(SQ*C73,AR)</f>
        <v>75</v>
      </c>
      <c r="G73" s="101">
        <f t="shared" ref="G73" si="67">+D73*E73</f>
        <v>12</v>
      </c>
      <c r="H73" s="101">
        <f t="shared" ref="H73" si="68">+F73*G73</f>
        <v>900</v>
      </c>
      <c r="I73" s="4"/>
      <c r="J73" s="4"/>
      <c r="K73" s="4"/>
      <c r="L73" s="4"/>
      <c r="M73" s="102" t="str">
        <f t="shared" si="60"/>
        <v xml:space="preserve"> </v>
      </c>
      <c r="N73" s="102" t="str">
        <f t="shared" si="61"/>
        <v xml:space="preserve"> </v>
      </c>
      <c r="O73" s="102">
        <f t="shared" si="62"/>
        <v>12</v>
      </c>
      <c r="P73" s="102" t="str">
        <f t="shared" si="63"/>
        <v xml:space="preserve"> </v>
      </c>
      <c r="Q73" s="102" t="str">
        <f t="shared" si="64"/>
        <v xml:space="preserve"> </v>
      </c>
      <c r="R73" s="4"/>
      <c r="S73" s="4"/>
      <c r="T73" s="4"/>
      <c r="U73" s="4"/>
      <c r="V73" s="4"/>
      <c r="W73" s="4"/>
      <c r="X73" s="4"/>
      <c r="Y73" s="4"/>
      <c r="Z73" s="4"/>
      <c r="AA73" s="4"/>
      <c r="AB73" s="5"/>
      <c r="AC73" s="204"/>
      <c r="AD73" s="204"/>
      <c r="AE73" s="204"/>
      <c r="AF73" s="204"/>
      <c r="AG73" s="8"/>
      <c r="AH73" s="8"/>
      <c r="AI73" s="8"/>
      <c r="AJ73" s="16"/>
    </row>
    <row r="74" spans="1:36">
      <c r="A74" s="31"/>
      <c r="B74" s="8"/>
      <c r="C74" s="8"/>
      <c r="D74" s="8"/>
      <c r="E74" s="8"/>
      <c r="F74" s="366"/>
      <c r="G74" s="4"/>
      <c r="H74" s="4"/>
      <c r="I74" s="4"/>
      <c r="J74" s="4"/>
      <c r="K74" s="4"/>
      <c r="L74" s="4"/>
      <c r="M74" s="4"/>
      <c r="N74" s="4"/>
      <c r="O74" s="4"/>
      <c r="P74" s="4"/>
      <c r="Q74" s="4"/>
      <c r="R74" s="4"/>
      <c r="S74" s="4"/>
      <c r="T74" s="4"/>
      <c r="U74" s="4"/>
      <c r="V74" s="4"/>
      <c r="W74" s="4"/>
      <c r="X74" s="4"/>
      <c r="Y74" s="4"/>
      <c r="Z74" s="4"/>
      <c r="AA74" s="4"/>
      <c r="AB74" s="5"/>
      <c r="AC74" s="8"/>
      <c r="AD74" s="8"/>
      <c r="AE74" s="8"/>
      <c r="AF74" s="8"/>
      <c r="AG74" s="8"/>
      <c r="AH74" s="8"/>
      <c r="AI74" s="8"/>
      <c r="AJ74" s="16"/>
    </row>
    <row r="75" spans="1:36">
      <c r="A75" s="23">
        <v>5</v>
      </c>
      <c r="B75" s="6" t="s">
        <v>74</v>
      </c>
      <c r="C75" s="24"/>
      <c r="D75" s="25">
        <v>10</v>
      </c>
      <c r="E75" s="26">
        <v>5</v>
      </c>
      <c r="F75" s="25"/>
      <c r="G75" s="4"/>
      <c r="H75" s="4"/>
      <c r="I75" s="4"/>
      <c r="J75" s="4"/>
      <c r="K75" s="4"/>
      <c r="L75" s="4"/>
      <c r="M75" s="4"/>
      <c r="N75" s="4"/>
      <c r="O75" s="4"/>
      <c r="P75" s="4"/>
      <c r="Q75" s="4"/>
      <c r="R75" s="4"/>
      <c r="S75" s="4"/>
      <c r="T75" s="4"/>
      <c r="U75" s="4"/>
      <c r="V75" s="4"/>
      <c r="W75" s="4"/>
      <c r="X75" s="4"/>
      <c r="Y75" s="4"/>
      <c r="Z75" s="4"/>
      <c r="AA75" s="4"/>
      <c r="AB75" s="8"/>
      <c r="AC75" s="22"/>
      <c r="AD75" s="22"/>
      <c r="AE75" s="22"/>
      <c r="AF75" s="22"/>
      <c r="AG75" s="22"/>
      <c r="AH75" s="8"/>
      <c r="AI75" s="8"/>
      <c r="AJ75" s="16"/>
    </row>
    <row r="76" spans="1:36">
      <c r="A76" s="23">
        <v>6</v>
      </c>
      <c r="B76" s="6" t="s">
        <v>49</v>
      </c>
      <c r="C76" s="24"/>
      <c r="D76" s="25">
        <v>5</v>
      </c>
      <c r="E76" s="26">
        <v>5</v>
      </c>
      <c r="F76" s="25"/>
      <c r="G76" s="4"/>
      <c r="H76" s="4"/>
      <c r="I76" s="4"/>
      <c r="J76" s="4"/>
      <c r="K76" s="4"/>
      <c r="L76" s="4"/>
      <c r="M76" s="4"/>
      <c r="N76" s="4"/>
      <c r="O76" s="4"/>
      <c r="P76" s="4"/>
      <c r="Q76" s="4"/>
      <c r="R76" s="4"/>
      <c r="S76" s="4"/>
      <c r="T76" s="4"/>
      <c r="U76" s="4"/>
      <c r="V76" s="4"/>
      <c r="W76" s="4"/>
      <c r="X76" s="4"/>
      <c r="Y76" s="4"/>
      <c r="Z76" s="4"/>
      <c r="AA76" s="4"/>
      <c r="AB76" s="27"/>
      <c r="AC76" s="22"/>
      <c r="AD76" s="22"/>
      <c r="AE76" s="22"/>
      <c r="AF76" s="6"/>
      <c r="AG76" s="6"/>
      <c r="AH76" s="27"/>
      <c r="AI76" s="27"/>
      <c r="AJ76" s="19"/>
    </row>
    <row r="77" spans="1:36">
      <c r="G77" s="4"/>
      <c r="H77" s="4"/>
      <c r="I77" s="4"/>
      <c r="J77" s="4"/>
      <c r="K77" s="4"/>
      <c r="L77" s="4"/>
      <c r="M77" s="4"/>
      <c r="N77" s="4"/>
      <c r="O77" s="4"/>
      <c r="P77" s="4"/>
      <c r="Q77" s="4"/>
      <c r="R77" s="4"/>
      <c r="S77" s="4"/>
      <c r="T77" s="4"/>
      <c r="U77" s="4"/>
      <c r="V77" s="4"/>
      <c r="W77" s="4"/>
      <c r="X77" s="4"/>
      <c r="Y77" s="4"/>
      <c r="Z77" s="4"/>
      <c r="AA77" s="4"/>
    </row>
    <row r="78" spans="1:36" ht="15" thickBot="1">
      <c r="G78" s="62">
        <f t="shared" ref="G78:AA78" si="69">SUM(G7:G77)</f>
        <v>86</v>
      </c>
      <c r="H78" s="62">
        <f t="shared" si="69"/>
        <v>5925</v>
      </c>
      <c r="I78" s="62">
        <f t="shared" si="69"/>
        <v>140</v>
      </c>
      <c r="J78" s="62">
        <f t="shared" si="69"/>
        <v>9320</v>
      </c>
      <c r="K78" s="62">
        <f t="shared" si="69"/>
        <v>35</v>
      </c>
      <c r="L78" s="62">
        <f t="shared" si="69"/>
        <v>2550</v>
      </c>
      <c r="M78" s="62">
        <f t="shared" si="69"/>
        <v>13</v>
      </c>
      <c r="N78" s="62">
        <f t="shared" si="69"/>
        <v>7</v>
      </c>
      <c r="O78" s="62">
        <f t="shared" si="69"/>
        <v>53</v>
      </c>
      <c r="P78" s="62">
        <f t="shared" si="69"/>
        <v>8</v>
      </c>
      <c r="Q78" s="62">
        <f t="shared" si="69"/>
        <v>0</v>
      </c>
      <c r="R78" s="62">
        <f t="shared" si="69"/>
        <v>31</v>
      </c>
      <c r="S78" s="62">
        <f t="shared" si="69"/>
        <v>27</v>
      </c>
      <c r="T78" s="62">
        <f t="shared" si="69"/>
        <v>54</v>
      </c>
      <c r="U78" s="62">
        <f t="shared" si="69"/>
        <v>28</v>
      </c>
      <c r="V78" s="62">
        <f t="shared" si="69"/>
        <v>0</v>
      </c>
      <c r="W78" s="62">
        <f t="shared" si="69"/>
        <v>3</v>
      </c>
      <c r="X78" s="62">
        <f t="shared" si="69"/>
        <v>6</v>
      </c>
      <c r="Y78" s="62">
        <f t="shared" si="69"/>
        <v>14</v>
      </c>
      <c r="Z78" s="62">
        <f t="shared" si="69"/>
        <v>6</v>
      </c>
      <c r="AA78" s="62">
        <f t="shared" si="69"/>
        <v>6</v>
      </c>
    </row>
    <row r="79" spans="1:36" ht="15.5" thickTop="1" thickBot="1">
      <c r="G79" s="4"/>
      <c r="H79" s="4"/>
      <c r="I79" s="4"/>
      <c r="J79" s="4"/>
      <c r="K79" s="4"/>
      <c r="L79" s="4"/>
      <c r="M79" s="4"/>
      <c r="N79" s="4"/>
      <c r="O79" s="4"/>
      <c r="P79" s="4"/>
      <c r="Q79" s="4"/>
      <c r="R79" s="4"/>
      <c r="S79" s="4"/>
      <c r="T79" s="4"/>
      <c r="U79" s="4"/>
      <c r="V79" s="4"/>
      <c r="W79" s="4"/>
      <c r="X79" s="4"/>
      <c r="Y79" s="4"/>
      <c r="Z79" s="4"/>
      <c r="AA79" s="4"/>
    </row>
    <row r="80" spans="1:36" ht="15" thickBot="1">
      <c r="A80" s="409" t="s">
        <v>13</v>
      </c>
      <c r="B80" s="410"/>
      <c r="C80" s="59" t="s">
        <v>0</v>
      </c>
      <c r="D80" s="59" t="s">
        <v>5</v>
      </c>
      <c r="E80" s="59" t="s">
        <v>6</v>
      </c>
      <c r="F80" s="369" t="s">
        <v>7</v>
      </c>
      <c r="G80" s="4"/>
      <c r="H80" s="4"/>
      <c r="I80" s="4"/>
      <c r="J80" s="4"/>
      <c r="K80" s="4"/>
      <c r="L80" s="4"/>
      <c r="M80" s="4"/>
      <c r="N80" s="4"/>
      <c r="O80" s="4"/>
      <c r="P80" s="4"/>
      <c r="Q80" s="4"/>
      <c r="R80" s="4"/>
      <c r="S80" s="4"/>
      <c r="T80" s="4"/>
      <c r="U80" s="4"/>
      <c r="V80" s="4"/>
      <c r="W80" s="4"/>
      <c r="X80" s="4"/>
      <c r="Y80" s="4"/>
      <c r="Z80" s="4"/>
      <c r="AA80" s="4"/>
    </row>
    <row r="81" spans="1:36">
      <c r="G81" s="4"/>
      <c r="H81" s="4"/>
      <c r="I81" s="4"/>
      <c r="J81" s="4"/>
      <c r="K81" s="4"/>
      <c r="L81" s="4"/>
      <c r="M81" s="4"/>
      <c r="N81" s="4"/>
      <c r="O81" s="4"/>
      <c r="P81" s="4"/>
      <c r="Q81" s="4"/>
      <c r="R81" s="4"/>
      <c r="S81" s="4"/>
      <c r="T81" s="4"/>
      <c r="U81" s="4"/>
      <c r="V81" s="4"/>
      <c r="W81" s="4"/>
      <c r="X81" s="4"/>
      <c r="Y81" s="4"/>
      <c r="Z81" s="4"/>
      <c r="AA81" s="4"/>
    </row>
    <row r="82" spans="1:36">
      <c r="A82" s="91">
        <v>1</v>
      </c>
      <c r="B82" s="9" t="s">
        <v>8</v>
      </c>
      <c r="C82" s="104">
        <v>0.55000000000000004</v>
      </c>
      <c r="D82" s="105">
        <v>5</v>
      </c>
      <c r="E82" s="106">
        <v>1</v>
      </c>
      <c r="F82" s="105">
        <f>MROUND(BP*C82,AR)</f>
        <v>55</v>
      </c>
      <c r="G82" s="107"/>
      <c r="H82" s="107"/>
      <c r="I82" s="88">
        <f t="shared" ref="I82:I84" si="70">+D82*E82</f>
        <v>5</v>
      </c>
      <c r="J82" s="88">
        <f>+I82*F82</f>
        <v>275</v>
      </c>
      <c r="K82" s="107"/>
      <c r="L82" s="107"/>
      <c r="M82" s="107"/>
      <c r="N82" s="107"/>
      <c r="O82" s="107"/>
      <c r="P82" s="107"/>
      <c r="Q82" s="107"/>
      <c r="R82" s="88">
        <f>IF(ISNUMBER(SEARCH("bench",$B82)),IF($C82&gt;=0.5,IF($C82&lt;0.6,$D82*$E82," ")," ")," ")</f>
        <v>5</v>
      </c>
      <c r="S82" s="88" t="str">
        <f>IF(ISNUMBER(SEARCH("bench",$B82)),IF($C82&gt;=0.6,IF($C82&lt;0.7,$D82*$E82," ")," ")," ")</f>
        <v xml:space="preserve"> </v>
      </c>
      <c r="T82" s="88" t="str">
        <f>IF(ISNUMBER(SEARCH("bench",$B82)),IF($C82&gt;=0.7,IF($C82&lt;0.8,$D82*$E82," ")," ")," ")</f>
        <v xml:space="preserve"> </v>
      </c>
      <c r="U82" s="88" t="str">
        <f>IF(ISNUMBER(SEARCH("bench",$B82)),IF($C82&gt;=0.8,IF($C82&lt;0.9,$D82*$E82," ")," ")," ")</f>
        <v xml:space="preserve"> </v>
      </c>
      <c r="V82" s="88" t="str">
        <f>IF(ISNUMBER(SEARCH("bench",$B82)),IF($C82&gt;=0.9,$D82*$E82," ")," ")</f>
        <v xml:space="preserve"> </v>
      </c>
      <c r="W82" s="107"/>
      <c r="X82" s="107"/>
      <c r="Y82" s="107"/>
      <c r="Z82" s="107"/>
      <c r="AA82" s="107"/>
      <c r="AB82" s="108"/>
      <c r="AC82" s="84"/>
      <c r="AD82" s="109"/>
      <c r="AE82" s="109"/>
      <c r="AF82" s="109"/>
      <c r="AG82" s="109"/>
      <c r="AH82" s="109"/>
      <c r="AI82" s="109"/>
      <c r="AJ82" s="110"/>
    </row>
    <row r="83" spans="1:36">
      <c r="A83" s="91"/>
      <c r="B83" s="92" t="str">
        <f>+B82</f>
        <v>BenchPress</v>
      </c>
      <c r="C83" s="10">
        <v>0.65</v>
      </c>
      <c r="D83" s="11">
        <v>4</v>
      </c>
      <c r="E83" s="12">
        <v>1</v>
      </c>
      <c r="F83" s="11">
        <f>MROUND(BP*C83,AR)</f>
        <v>65</v>
      </c>
      <c r="G83" s="4"/>
      <c r="H83" s="4"/>
      <c r="I83" s="111">
        <f t="shared" si="70"/>
        <v>4</v>
      </c>
      <c r="J83" s="111">
        <f t="shared" ref="J83:J84" si="71">+I83*F83</f>
        <v>260</v>
      </c>
      <c r="K83" s="4"/>
      <c r="L83" s="4"/>
      <c r="M83" s="4"/>
      <c r="N83" s="4"/>
      <c r="O83" s="4"/>
      <c r="P83" s="4"/>
      <c r="Q83" s="4"/>
      <c r="R83" s="111" t="str">
        <f>IF(ISNUMBER(SEARCH("bench",$B83)),IF($C83&gt;=0.5,IF($C83&lt;0.6,$D83*$E83," ")," ")," ")</f>
        <v xml:space="preserve"> </v>
      </c>
      <c r="S83" s="111">
        <f>IF(ISNUMBER(SEARCH("bench",$B83)),IF($C83&gt;=0.6,IF($C83&lt;0.7,$D83*$E83," ")," ")," ")</f>
        <v>4</v>
      </c>
      <c r="T83" s="111" t="str">
        <f>IF(ISNUMBER(SEARCH("bench",$B83)),IF($C83&gt;=0.7,IF($C83&lt;0.8,$D83*$E83," ")," ")," ")</f>
        <v xml:space="preserve"> </v>
      </c>
      <c r="U83" s="111" t="str">
        <f>IF(ISNUMBER(SEARCH("bench",$B83)),IF($C83&gt;=0.8,IF($C83&lt;0.9,$D83*$E83," ")," ")," ")</f>
        <v xml:space="preserve"> </v>
      </c>
      <c r="V83" s="111" t="str">
        <f>IF(ISNUMBER(SEARCH("bench",$B83)),IF($C83&gt;=0.9,$D83*$E83," ")," ")</f>
        <v xml:space="preserve"> </v>
      </c>
      <c r="W83" s="4"/>
      <c r="X83" s="4"/>
      <c r="Y83" s="4"/>
      <c r="Z83" s="4"/>
      <c r="AA83" s="4"/>
      <c r="AB83" s="5"/>
      <c r="AC83" s="96"/>
      <c r="AD83" s="8"/>
      <c r="AE83" s="8"/>
      <c r="AF83" s="8"/>
      <c r="AG83" s="8"/>
      <c r="AH83" s="8"/>
      <c r="AI83" s="8"/>
      <c r="AJ83" s="16"/>
    </row>
    <row r="84" spans="1:36">
      <c r="A84" s="15"/>
      <c r="B84" s="92" t="str">
        <f t="shared" ref="B84" si="72">+B83</f>
        <v>BenchPress</v>
      </c>
      <c r="C84" s="10">
        <v>0.75</v>
      </c>
      <c r="D84" s="11">
        <v>3</v>
      </c>
      <c r="E84" s="12">
        <v>2</v>
      </c>
      <c r="F84" s="11">
        <f>MROUND(BP*C84,AR)</f>
        <v>75</v>
      </c>
      <c r="G84" s="4"/>
      <c r="H84" s="4"/>
      <c r="I84" s="111">
        <f t="shared" si="70"/>
        <v>6</v>
      </c>
      <c r="J84" s="111">
        <f t="shared" si="71"/>
        <v>450</v>
      </c>
      <c r="K84" s="4"/>
      <c r="L84" s="4"/>
      <c r="M84" s="4"/>
      <c r="N84" s="4"/>
      <c r="O84" s="4"/>
      <c r="P84" s="4"/>
      <c r="Q84" s="4"/>
      <c r="R84" s="111" t="str">
        <f>IF(ISNUMBER(SEARCH("bench",$B84)),IF($C84&gt;=0.5,IF($C84&lt;0.6,$D84*$E84," ")," ")," ")</f>
        <v xml:space="preserve"> </v>
      </c>
      <c r="S84" s="111" t="str">
        <f>IF(ISNUMBER(SEARCH("bench",$B84)),IF($C84&gt;=0.6,IF($C84&lt;0.7,$D84*$E84," ")," ")," ")</f>
        <v xml:space="preserve"> </v>
      </c>
      <c r="T84" s="111">
        <f>IF(ISNUMBER(SEARCH("bench",$B84)),IF($C84&gt;=0.7,IF($C84&lt;0.8,$D84*$E84," ")," ")," ")</f>
        <v>6</v>
      </c>
      <c r="U84" s="111" t="str">
        <f>IF(ISNUMBER(SEARCH("bench",$B84)),IF($C84&gt;=0.8,IF($C84&lt;0.9,$D84*$E84," ")," ")," ")</f>
        <v xml:space="preserve"> </v>
      </c>
      <c r="V84" s="111" t="str">
        <f>IF(ISNUMBER(SEARCH("bench",$B84)),IF($C84&gt;=0.9,$D84*$E84," ")," ")</f>
        <v xml:space="preserve"> </v>
      </c>
      <c r="W84" s="4"/>
      <c r="X84" s="4"/>
      <c r="Y84" s="4"/>
      <c r="Z84" s="4"/>
      <c r="AA84" s="4"/>
      <c r="AB84" s="5"/>
      <c r="AC84" s="13"/>
      <c r="AD84" s="13"/>
      <c r="AE84" s="8"/>
      <c r="AF84" s="8"/>
      <c r="AG84" s="8"/>
      <c r="AH84" s="8"/>
      <c r="AI84" s="8"/>
      <c r="AJ84" s="16"/>
    </row>
    <row r="85" spans="1:36">
      <c r="A85" s="15"/>
      <c r="B85" s="92" t="str">
        <f>+B84</f>
        <v>BenchPress</v>
      </c>
      <c r="C85" s="10">
        <v>0.85</v>
      </c>
      <c r="D85" s="11">
        <v>2</v>
      </c>
      <c r="E85" s="12">
        <v>4</v>
      </c>
      <c r="F85" s="11">
        <f>MROUND(BP*C85,AR)</f>
        <v>85</v>
      </c>
      <c r="G85" s="4"/>
      <c r="H85" s="4"/>
      <c r="I85" s="111">
        <f t="shared" ref="I85" si="73">+D85*E85</f>
        <v>8</v>
      </c>
      <c r="J85" s="111">
        <f t="shared" ref="J85" si="74">+I85*F85</f>
        <v>680</v>
      </c>
      <c r="K85" s="4"/>
      <c r="L85" s="4"/>
      <c r="M85" s="4"/>
      <c r="N85" s="4"/>
      <c r="O85" s="4"/>
      <c r="P85" s="4"/>
      <c r="Q85" s="4"/>
      <c r="R85" s="111" t="str">
        <f>IF(ISNUMBER(SEARCH("bench",$B85)),IF($C85&gt;=0.5,IF($C85&lt;0.6,$D85*$E85," ")," ")," ")</f>
        <v xml:space="preserve"> </v>
      </c>
      <c r="S85" s="111" t="str">
        <f>IF(ISNUMBER(SEARCH("bench",$B85)),IF($C85&gt;=0.6,IF($C85&lt;0.7,$D85*$E85," ")," ")," ")</f>
        <v xml:space="preserve"> </v>
      </c>
      <c r="T85" s="111" t="str">
        <f>IF(ISNUMBER(SEARCH("bench",$B85)),IF($C85&gt;=0.7,IF($C85&lt;0.8,$D85*$E85," ")," ")," ")</f>
        <v xml:space="preserve"> </v>
      </c>
      <c r="U85" s="111">
        <f>IF(ISNUMBER(SEARCH("bench",$B85)),IF($C85&gt;=0.8,IF($C85&lt;0.9,$D85*$E85," ")," ")," ")</f>
        <v>8</v>
      </c>
      <c r="V85" s="111" t="str">
        <f>IF(ISNUMBER(SEARCH("bench",$B85)),IF($C85&gt;=0.9,$D85*$E85," ")," ")</f>
        <v xml:space="preserve"> </v>
      </c>
      <c r="W85" s="4"/>
      <c r="X85" s="4"/>
      <c r="Y85" s="4"/>
      <c r="Z85" s="4"/>
      <c r="AA85" s="4"/>
      <c r="AB85" s="5"/>
      <c r="AC85" s="13"/>
      <c r="AD85" s="13"/>
      <c r="AE85" s="13"/>
      <c r="AF85" s="13"/>
      <c r="AG85" s="8"/>
      <c r="AH85" s="8"/>
      <c r="AI85" s="8"/>
      <c r="AJ85" s="16"/>
    </row>
    <row r="86" spans="1:36">
      <c r="A86" s="31"/>
      <c r="B86" s="8"/>
      <c r="C86" s="8"/>
      <c r="D86" s="8"/>
      <c r="E86" s="8"/>
      <c r="F86" s="366"/>
      <c r="G86" s="4"/>
      <c r="H86" s="4"/>
      <c r="I86" s="4"/>
      <c r="J86" s="4"/>
      <c r="K86" s="4"/>
      <c r="L86" s="4"/>
      <c r="M86" s="4"/>
      <c r="N86" s="4"/>
      <c r="O86" s="4"/>
      <c r="P86" s="4"/>
      <c r="Q86" s="4"/>
      <c r="R86" s="4"/>
      <c r="S86" s="4"/>
      <c r="T86" s="4"/>
      <c r="U86" s="4"/>
      <c r="V86" s="4"/>
      <c r="W86" s="4"/>
      <c r="X86" s="4"/>
      <c r="Y86" s="4"/>
      <c r="Z86" s="4"/>
      <c r="AA86" s="4"/>
      <c r="AB86" s="8"/>
      <c r="AC86" s="8"/>
      <c r="AD86" s="8"/>
      <c r="AE86" s="8"/>
      <c r="AF86" s="8"/>
      <c r="AG86" s="8"/>
      <c r="AH86" s="8"/>
      <c r="AI86" s="8"/>
      <c r="AJ86" s="16"/>
    </row>
    <row r="87" spans="1:36">
      <c r="A87" s="32">
        <v>2</v>
      </c>
      <c r="B87" s="34" t="s">
        <v>2</v>
      </c>
      <c r="C87" s="35">
        <v>0.5</v>
      </c>
      <c r="D87" s="36">
        <v>5</v>
      </c>
      <c r="E87" s="37">
        <v>1</v>
      </c>
      <c r="F87" s="36">
        <f>MROUND(SQ*C87,AR)</f>
        <v>50</v>
      </c>
      <c r="G87" s="114">
        <f>+D87*E87</f>
        <v>5</v>
      </c>
      <c r="H87" s="114">
        <f>+F87*G87</f>
        <v>250</v>
      </c>
      <c r="I87" s="4"/>
      <c r="J87" s="4"/>
      <c r="K87" s="4"/>
      <c r="L87" s="4"/>
      <c r="M87" s="114">
        <f>IF(ISNUMBER(SEARCH("squat",$B87)),IF($C87&gt;=0.5,IF($C87&lt;0.6,$D87*$E87," ")," ")," ")</f>
        <v>5</v>
      </c>
      <c r="N87" s="114" t="str">
        <f>IF(ISNUMBER(SEARCH("squat",$B87)),IF($C87&gt;=0.6,IF($C87&lt;0.7,$D87*$E87," ")," ")," ")</f>
        <v xml:space="preserve"> </v>
      </c>
      <c r="O87" s="114" t="str">
        <f>IF(ISNUMBER(SEARCH("squat",$B87)),IF($C87&gt;=0.7,IF($C87&lt;0.8,$D87*$E87," ")," ")," ")</f>
        <v xml:space="preserve"> </v>
      </c>
      <c r="P87" s="114" t="str">
        <f>IF(ISNUMBER(SEARCH("squat",$B87)),IF($C87&gt;=0.8,IF($C87&lt;0.9,$D87*$E87," ")," ")," ")</f>
        <v xml:space="preserve"> </v>
      </c>
      <c r="Q87" s="114" t="str">
        <f>IF(ISNUMBER(SEARCH("squat",$B87)),IF($C87&gt;=0.9,$D87*$E87," ")," ")</f>
        <v xml:space="preserve"> </v>
      </c>
      <c r="R87" s="4"/>
      <c r="S87" s="4"/>
      <c r="T87" s="4"/>
      <c r="U87" s="4"/>
      <c r="V87" s="4"/>
      <c r="W87" s="4"/>
      <c r="X87" s="4"/>
      <c r="Y87" s="4"/>
      <c r="Z87" s="4"/>
      <c r="AA87" s="4"/>
      <c r="AB87" s="5"/>
      <c r="AC87" s="13"/>
      <c r="AD87" s="8"/>
      <c r="AE87" s="8"/>
      <c r="AF87" s="8"/>
      <c r="AG87" s="8"/>
      <c r="AH87" s="8"/>
      <c r="AI87" s="8"/>
      <c r="AJ87" s="16"/>
    </row>
    <row r="88" spans="1:36">
      <c r="A88" s="38"/>
      <c r="B88" s="33" t="str">
        <f>+B87</f>
        <v>Squat</v>
      </c>
      <c r="C88" s="35">
        <v>0.6</v>
      </c>
      <c r="D88" s="36">
        <v>4</v>
      </c>
      <c r="E88" s="37">
        <v>1</v>
      </c>
      <c r="F88" s="36">
        <f>MROUND(SQ*C88,AR)</f>
        <v>60</v>
      </c>
      <c r="G88" s="114">
        <f t="shared" ref="G88:G90" si="75">+D88*E88</f>
        <v>4</v>
      </c>
      <c r="H88" s="114">
        <f t="shared" ref="H88:H90" si="76">+F88*G88</f>
        <v>240</v>
      </c>
      <c r="I88" s="4"/>
      <c r="J88" s="4"/>
      <c r="K88" s="4"/>
      <c r="L88" s="4"/>
      <c r="M88" s="114" t="str">
        <f>IF(ISNUMBER(SEARCH("squat",$B88)),IF($C88&gt;=0.5,IF($C88&lt;0.6,$D88*$E88," ")," ")," ")</f>
        <v xml:space="preserve"> </v>
      </c>
      <c r="N88" s="114">
        <f>IF(ISNUMBER(SEARCH("squat",$B88)),IF($C88&gt;=0.6,IF($C88&lt;0.7,$D88*$E88," ")," ")," ")</f>
        <v>4</v>
      </c>
      <c r="O88" s="114" t="str">
        <f>IF(ISNUMBER(SEARCH("squat",$B88)),IF($C88&gt;=0.7,IF($C88&lt;0.8,$D88*$E88," ")," ")," ")</f>
        <v xml:space="preserve"> </v>
      </c>
      <c r="P88" s="114" t="str">
        <f>IF(ISNUMBER(SEARCH("squat",$B88)),IF($C88&gt;=0.8,IF($C88&lt;0.9,$D88*$E88," ")," ")," ")</f>
        <v xml:space="preserve"> </v>
      </c>
      <c r="Q88" s="114" t="str">
        <f>IF(ISNUMBER(SEARCH("squat",$B88)),IF($C88&gt;=0.9,$D88*$E88," ")," ")</f>
        <v xml:space="preserve"> </v>
      </c>
      <c r="R88" s="4"/>
      <c r="S88" s="4"/>
      <c r="T88" s="4"/>
      <c r="U88" s="4"/>
      <c r="V88" s="4"/>
      <c r="W88" s="4"/>
      <c r="X88" s="4"/>
      <c r="Y88" s="4"/>
      <c r="Z88" s="4"/>
      <c r="AA88" s="4"/>
      <c r="AB88" s="5"/>
      <c r="AC88" s="142"/>
      <c r="AD88" s="8"/>
      <c r="AE88" s="8"/>
      <c r="AF88" s="8"/>
      <c r="AG88" s="8"/>
      <c r="AH88" s="8"/>
      <c r="AI88" s="8"/>
      <c r="AJ88" s="16"/>
    </row>
    <row r="89" spans="1:36">
      <c r="A89" s="38"/>
      <c r="B89" s="33" t="str">
        <f>+B88</f>
        <v>Squat</v>
      </c>
      <c r="C89" s="35">
        <v>0.7</v>
      </c>
      <c r="D89" s="36">
        <v>3</v>
      </c>
      <c r="E89" s="37">
        <v>1</v>
      </c>
      <c r="F89" s="36">
        <f>MROUND(SQ*C89,AR)</f>
        <v>70</v>
      </c>
      <c r="G89" s="114">
        <f t="shared" si="75"/>
        <v>3</v>
      </c>
      <c r="H89" s="114">
        <f t="shared" si="76"/>
        <v>210</v>
      </c>
      <c r="I89" s="4"/>
      <c r="J89" s="4"/>
      <c r="K89" s="4"/>
      <c r="L89" s="4"/>
      <c r="M89" s="114" t="str">
        <f>IF(ISNUMBER(SEARCH("squat",$B89)),IF($C89&gt;=0.5,IF($C89&lt;0.6,$D89*$E89," ")," ")," ")</f>
        <v xml:space="preserve"> </v>
      </c>
      <c r="N89" s="114" t="str">
        <f>IF(ISNUMBER(SEARCH("squat",$B89)),IF($C89&gt;=0.6,IF($C89&lt;0.7,$D89*$E89," ")," ")," ")</f>
        <v xml:space="preserve"> </v>
      </c>
      <c r="O89" s="114">
        <f>IF(ISNUMBER(SEARCH("squat",$B89)),IF($C89&gt;=0.7,IF($C89&lt;0.8,$D89*$E89," ")," ")," ")</f>
        <v>3</v>
      </c>
      <c r="P89" s="114" t="str">
        <f>IF(ISNUMBER(SEARCH("squat",$B89)),IF($C89&gt;=0.8,IF($C89&lt;0.9,$D89*$E89," ")," ")," ")</f>
        <v xml:space="preserve"> </v>
      </c>
      <c r="Q89" s="114" t="str">
        <f>IF(ISNUMBER(SEARCH("squat",$B89)),IF($C89&gt;=0.9,$D89*$E89," ")," ")</f>
        <v xml:space="preserve"> </v>
      </c>
      <c r="R89" s="4"/>
      <c r="S89" s="4"/>
      <c r="T89" s="4"/>
      <c r="U89" s="4"/>
      <c r="V89" s="4"/>
      <c r="W89" s="4"/>
      <c r="X89" s="4"/>
      <c r="Y89" s="4"/>
      <c r="Z89" s="4"/>
      <c r="AA89" s="4"/>
      <c r="AB89" s="5"/>
      <c r="AC89" s="142"/>
      <c r="AD89" s="8"/>
      <c r="AE89" s="8"/>
      <c r="AF89" s="8"/>
      <c r="AG89" s="8"/>
      <c r="AH89" s="8"/>
      <c r="AI89" s="8"/>
      <c r="AJ89" s="16"/>
    </row>
    <row r="90" spans="1:36">
      <c r="A90" s="38"/>
      <c r="B90" s="33" t="str">
        <f>+B88</f>
        <v>Squat</v>
      </c>
      <c r="C90" s="35">
        <v>0.8</v>
      </c>
      <c r="D90" s="36">
        <v>2</v>
      </c>
      <c r="E90" s="37">
        <v>4</v>
      </c>
      <c r="F90" s="36">
        <f>MROUND(SQ*C90,AR)</f>
        <v>80</v>
      </c>
      <c r="G90" s="114">
        <f t="shared" si="75"/>
        <v>8</v>
      </c>
      <c r="H90" s="114">
        <f t="shared" si="76"/>
        <v>640</v>
      </c>
      <c r="I90" s="4"/>
      <c r="J90" s="4"/>
      <c r="K90" s="4"/>
      <c r="L90" s="4"/>
      <c r="M90" s="114" t="str">
        <f>IF(ISNUMBER(SEARCH("squat",$B90)),IF($C90&gt;=0.5,IF($C90&lt;0.6,$D90*$E90," ")," ")," ")</f>
        <v xml:space="preserve"> </v>
      </c>
      <c r="N90" s="114" t="str">
        <f>IF(ISNUMBER(SEARCH("squat",$B90)),IF($C90&gt;=0.6,IF($C90&lt;0.7,$D90*$E90," ")," ")," ")</f>
        <v xml:space="preserve"> </v>
      </c>
      <c r="O90" s="114" t="str">
        <f>IF(ISNUMBER(SEARCH("squat",$B90)),IF($C90&gt;=0.7,IF($C90&lt;0.8,$D90*$E90," ")," ")," ")</f>
        <v xml:space="preserve"> </v>
      </c>
      <c r="P90" s="114">
        <f>IF(ISNUMBER(SEARCH("squat",$B90)),IF($C90&gt;=0.8,IF($C90&lt;0.9,$D90*$E90," ")," ")," ")</f>
        <v>8</v>
      </c>
      <c r="Q90" s="114" t="str">
        <f>IF(ISNUMBER(SEARCH("squat",$B90)),IF($C90&gt;=0.9,$D90*$E90," ")," ")</f>
        <v xml:space="preserve"> </v>
      </c>
      <c r="R90" s="4"/>
      <c r="S90" s="4"/>
      <c r="T90" s="4"/>
      <c r="U90" s="4"/>
      <c r="V90" s="4"/>
      <c r="W90" s="4"/>
      <c r="X90" s="4"/>
      <c r="Y90" s="4"/>
      <c r="Z90" s="4"/>
      <c r="AA90" s="4"/>
      <c r="AB90" s="5"/>
      <c r="AC90" s="13"/>
      <c r="AD90" s="13"/>
      <c r="AE90" s="13"/>
      <c r="AF90" s="13"/>
      <c r="AG90" s="8"/>
      <c r="AH90" s="8"/>
      <c r="AI90" s="8"/>
      <c r="AJ90" s="16"/>
    </row>
    <row r="91" spans="1:36">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J91" s="16"/>
    </row>
    <row r="92" spans="1:36">
      <c r="A92" s="21">
        <v>3</v>
      </c>
      <c r="B92" s="9" t="s">
        <v>102</v>
      </c>
      <c r="C92" s="10">
        <v>0.7</v>
      </c>
      <c r="D92" s="11">
        <v>3</v>
      </c>
      <c r="E92" s="12">
        <v>1</v>
      </c>
      <c r="F92" s="11">
        <f>MROUND(BP*C92,AR)</f>
        <v>70</v>
      </c>
      <c r="G92" s="4"/>
      <c r="H92" s="4"/>
      <c r="I92" s="58">
        <f t="shared" ref="I92:I94" si="77">+D92*E92</f>
        <v>3</v>
      </c>
      <c r="J92" s="58">
        <f t="shared" ref="J92:J94" si="78">+I92*F92</f>
        <v>210</v>
      </c>
      <c r="K92" s="4"/>
      <c r="L92" s="4"/>
      <c r="M92" s="4"/>
      <c r="N92" s="4"/>
      <c r="O92" s="4"/>
      <c r="P92" s="4"/>
      <c r="Q92" s="4"/>
      <c r="R92" s="111" t="str">
        <f>IF(ISNUMBER(SEARCH("bench",$B92)),IF($C92&gt;=0.5,IF($C92&lt;0.6,$D92*$E92," ")," ")," ")</f>
        <v xml:space="preserve"> </v>
      </c>
      <c r="S92" s="111" t="str">
        <f>IF(ISNUMBER(SEARCH("bench",$B92)),IF($C92&gt;=0.6,IF($C92&lt;0.7,$D92*$E92," ")," ")," ")</f>
        <v xml:space="preserve"> </v>
      </c>
      <c r="T92" s="111">
        <f>IF(ISNUMBER(SEARCH("bench",$B92)),IF($C92&gt;=0.7,IF($C92&lt;0.8,$D92*$E92," ")," ")," ")</f>
        <v>3</v>
      </c>
      <c r="U92" s="111" t="str">
        <f>IF(ISNUMBER(SEARCH("bench",$B92)),IF($C92&gt;=0.8,IF($C92&lt;0.9,$D92*$E92," ")," ")," ")</f>
        <v xml:space="preserve"> </v>
      </c>
      <c r="V92" s="111" t="str">
        <f>IF(ISNUMBER(SEARCH("bench",$B92)),IF($C92&gt;=0.9,$D92*$E92," ")," ")</f>
        <v xml:space="preserve"> </v>
      </c>
      <c r="W92" s="4"/>
      <c r="X92" s="4"/>
      <c r="Y92" s="4"/>
      <c r="Z92" s="4"/>
      <c r="AA92" s="4"/>
      <c r="AB92" s="5"/>
      <c r="AC92" s="13"/>
      <c r="AD92" s="8"/>
      <c r="AE92" s="8"/>
      <c r="AF92" s="8"/>
      <c r="AG92" s="8"/>
      <c r="AH92" s="8"/>
      <c r="AI92" s="8"/>
      <c r="AJ92" s="16"/>
    </row>
    <row r="93" spans="1:36">
      <c r="A93" s="15"/>
      <c r="B93" s="20" t="str">
        <f>+B92</f>
        <v>BenchPress w. Board</v>
      </c>
      <c r="C93" s="10">
        <v>0.8</v>
      </c>
      <c r="D93" s="11">
        <v>3</v>
      </c>
      <c r="E93" s="12">
        <v>1</v>
      </c>
      <c r="F93" s="11">
        <f>MROUND(BP*C93,AR)</f>
        <v>80</v>
      </c>
      <c r="G93" s="4"/>
      <c r="H93" s="4"/>
      <c r="I93" s="58">
        <f t="shared" ref="I93" si="79">+D93*E93</f>
        <v>3</v>
      </c>
      <c r="J93" s="58">
        <f t="shared" ref="J93" si="80">+I93*F93</f>
        <v>240</v>
      </c>
      <c r="K93" s="4"/>
      <c r="L93" s="4"/>
      <c r="M93" s="4"/>
      <c r="N93" s="4"/>
      <c r="O93" s="4"/>
      <c r="P93" s="4"/>
      <c r="Q93" s="4"/>
      <c r="R93" s="111" t="str">
        <f>IF(ISNUMBER(SEARCH("bench",$B93)),IF($C93&gt;=0.5,IF($C93&lt;0.6,$D93*$E93," ")," ")," ")</f>
        <v xml:space="preserve"> </v>
      </c>
      <c r="S93" s="111" t="str">
        <f>IF(ISNUMBER(SEARCH("bench",$B93)),IF($C93&gt;=0.6,IF($C93&lt;0.7,$D93*$E93," ")," ")," ")</f>
        <v xml:space="preserve"> </v>
      </c>
      <c r="T93" s="111" t="str">
        <f>IF(ISNUMBER(SEARCH("bench",$B93)),IF($C93&gt;=0.7,IF($C93&lt;0.8,$D93*$E93," ")," ")," ")</f>
        <v xml:space="preserve"> </v>
      </c>
      <c r="U93" s="111">
        <f>IF(ISNUMBER(SEARCH("bench",$B93)),IF($C93&gt;=0.8,IF($C93&lt;0.9,$D93*$E93," ")," ")," ")</f>
        <v>3</v>
      </c>
      <c r="V93" s="111" t="str">
        <f>IF(ISNUMBER(SEARCH("bench",$B93)),IF($C93&gt;=0.9,$D93*$E93," ")," ")</f>
        <v xml:space="preserve"> </v>
      </c>
      <c r="W93" s="4"/>
      <c r="X93" s="4"/>
      <c r="Y93" s="4"/>
      <c r="Z93" s="4"/>
      <c r="AA93" s="4"/>
      <c r="AB93" s="5"/>
      <c r="AC93" s="13"/>
      <c r="AD93" s="8"/>
      <c r="AE93" s="8"/>
      <c r="AF93" s="8"/>
      <c r="AG93" s="8"/>
      <c r="AH93" s="8"/>
      <c r="AI93" s="8"/>
      <c r="AJ93" s="16"/>
    </row>
    <row r="94" spans="1:36">
      <c r="A94" s="21"/>
      <c r="B94" s="20" t="str">
        <f>+B93</f>
        <v>BenchPress w. Board</v>
      </c>
      <c r="C94" s="10">
        <v>0.9</v>
      </c>
      <c r="D94" s="11">
        <v>2</v>
      </c>
      <c r="E94" s="12">
        <v>3</v>
      </c>
      <c r="F94" s="11">
        <f>MROUND(BP*C94,AR)</f>
        <v>90</v>
      </c>
      <c r="G94" s="4"/>
      <c r="H94" s="4"/>
      <c r="I94" s="58">
        <f t="shared" si="77"/>
        <v>6</v>
      </c>
      <c r="J94" s="58">
        <f t="shared" si="78"/>
        <v>540</v>
      </c>
      <c r="K94" s="4"/>
      <c r="L94" s="4"/>
      <c r="M94" s="4"/>
      <c r="N94" s="4"/>
      <c r="O94" s="4"/>
      <c r="P94" s="4"/>
      <c r="Q94" s="4"/>
      <c r="R94" s="111" t="str">
        <f>IF(ISNUMBER(SEARCH("bench",$B94)),IF($C94&gt;=0.5,IF($C94&lt;0.6,$D94*$E94," ")," ")," ")</f>
        <v xml:space="preserve"> </v>
      </c>
      <c r="S94" s="111" t="str">
        <f>IF(ISNUMBER(SEARCH("bench",$B94)),IF($C94&gt;=0.6,IF($C94&lt;0.7,$D94*$E94," ")," ")," ")</f>
        <v xml:space="preserve"> </v>
      </c>
      <c r="T94" s="111" t="str">
        <f>IF(ISNUMBER(SEARCH("bench",$B94)),IF($C94&gt;=0.7,IF($C94&lt;0.8,$D94*$E94," ")," ")," ")</f>
        <v xml:space="preserve"> </v>
      </c>
      <c r="U94" s="111" t="str">
        <f>IF(ISNUMBER(SEARCH("bench",$B94)),IF($C94&gt;=0.8,IF($C94&lt;0.9,$D94*$E94," ")," ")," ")</f>
        <v xml:space="preserve"> </v>
      </c>
      <c r="V94" s="111">
        <f>IF(ISNUMBER(SEARCH("bench",$B94)),IF($C94&gt;=0.9,$D94*$E94," ")," ")</f>
        <v>6</v>
      </c>
      <c r="W94" s="4"/>
      <c r="X94" s="4"/>
      <c r="Y94" s="4"/>
      <c r="Z94" s="4"/>
      <c r="AA94" s="4"/>
      <c r="AB94" s="5"/>
      <c r="AC94" s="266"/>
      <c r="AD94" s="266"/>
      <c r="AE94" s="266"/>
      <c r="AF94" s="8"/>
      <c r="AG94" s="8"/>
      <c r="AH94" s="8"/>
      <c r="AI94" s="8"/>
      <c r="AJ94" s="16"/>
    </row>
    <row r="95" spans="1:36">
      <c r="A95" s="31"/>
      <c r="B95" s="8"/>
      <c r="C95" s="8"/>
      <c r="D95" s="8"/>
      <c r="E95" s="8"/>
      <c r="F95" s="366"/>
      <c r="G95" s="4"/>
      <c r="H95" s="4"/>
      <c r="I95" s="4"/>
      <c r="J95" s="4"/>
      <c r="K95" s="4"/>
      <c r="L95" s="4"/>
      <c r="M95" s="4"/>
      <c r="N95" s="4"/>
      <c r="O95" s="4"/>
      <c r="P95" s="4"/>
      <c r="Q95" s="4"/>
      <c r="R95" s="4"/>
      <c r="S95" s="4"/>
      <c r="T95" s="4"/>
      <c r="U95" s="4"/>
      <c r="V95" s="4"/>
      <c r="W95" s="4"/>
      <c r="X95" s="4"/>
      <c r="Y95" s="4"/>
      <c r="Z95" s="4"/>
      <c r="AA95" s="4"/>
      <c r="AB95" s="5"/>
      <c r="AC95" s="8"/>
      <c r="AD95" s="8"/>
      <c r="AE95" s="8"/>
      <c r="AF95" s="8"/>
      <c r="AG95" s="8"/>
      <c r="AH95" s="8"/>
      <c r="AI95" s="8"/>
      <c r="AJ95" s="16"/>
    </row>
    <row r="96" spans="1:36">
      <c r="A96" s="23">
        <v>4</v>
      </c>
      <c r="B96" s="6" t="s">
        <v>3</v>
      </c>
      <c r="C96" s="24"/>
      <c r="D96" s="25">
        <v>8</v>
      </c>
      <c r="E96" s="26">
        <v>4</v>
      </c>
      <c r="F96" s="25"/>
      <c r="G96" s="4"/>
      <c r="H96" s="4"/>
      <c r="I96" s="4"/>
      <c r="J96" s="4"/>
      <c r="K96" s="4"/>
      <c r="L96" s="4"/>
      <c r="M96" s="4"/>
      <c r="N96" s="4"/>
      <c r="O96" s="4"/>
      <c r="P96" s="4"/>
      <c r="Q96" s="4"/>
      <c r="R96" s="4"/>
      <c r="S96" s="4"/>
      <c r="T96" s="4"/>
      <c r="U96" s="4"/>
      <c r="V96" s="4"/>
      <c r="W96" s="4"/>
      <c r="X96" s="4"/>
      <c r="Y96" s="4"/>
      <c r="Z96" s="4"/>
      <c r="AA96" s="4"/>
      <c r="AB96" s="8"/>
      <c r="AC96" s="13"/>
      <c r="AD96" s="13"/>
      <c r="AE96" s="13"/>
      <c r="AF96" s="13"/>
      <c r="AG96" s="8"/>
      <c r="AH96" s="8"/>
      <c r="AI96" s="8"/>
      <c r="AJ96" s="16"/>
    </row>
    <row r="97" spans="1:36">
      <c r="A97" s="23">
        <v>5</v>
      </c>
      <c r="B97" s="6" t="s">
        <v>52</v>
      </c>
      <c r="C97" s="24"/>
      <c r="D97" s="25">
        <v>8</v>
      </c>
      <c r="E97" s="26">
        <v>4</v>
      </c>
      <c r="F97" s="25"/>
      <c r="G97" s="4"/>
      <c r="H97" s="4"/>
      <c r="I97" s="4"/>
      <c r="J97" s="4"/>
      <c r="K97" s="4"/>
      <c r="L97" s="4"/>
      <c r="M97" s="4"/>
      <c r="N97" s="4"/>
      <c r="O97" s="4"/>
      <c r="P97" s="4"/>
      <c r="Q97" s="4"/>
      <c r="R97" s="4"/>
      <c r="S97" s="4"/>
      <c r="T97" s="4"/>
      <c r="U97" s="4"/>
      <c r="V97" s="4"/>
      <c r="W97" s="4"/>
      <c r="X97" s="4"/>
      <c r="Y97" s="4"/>
      <c r="Z97" s="4"/>
      <c r="AA97" s="4"/>
      <c r="AB97" s="8"/>
      <c r="AC97" s="13"/>
      <c r="AD97" s="13"/>
      <c r="AE97" s="13"/>
      <c r="AF97" s="13"/>
      <c r="AG97" s="8"/>
      <c r="AH97" s="8"/>
      <c r="AI97" s="8"/>
      <c r="AJ97" s="16"/>
    </row>
    <row r="98" spans="1:36">
      <c r="A98" s="23">
        <v>6</v>
      </c>
      <c r="B98" s="6" t="s">
        <v>48</v>
      </c>
      <c r="C98" s="24"/>
      <c r="D98" s="25">
        <v>5</v>
      </c>
      <c r="E98" s="26">
        <v>5</v>
      </c>
      <c r="F98" s="50"/>
      <c r="G98" s="90"/>
      <c r="H98" s="90"/>
      <c r="I98" s="90"/>
      <c r="J98" s="90"/>
      <c r="K98" s="90"/>
      <c r="L98" s="90"/>
      <c r="M98" s="90"/>
      <c r="N98" s="90"/>
      <c r="O98" s="90"/>
      <c r="P98" s="90"/>
      <c r="Q98" s="90"/>
      <c r="R98" s="90"/>
      <c r="S98" s="90"/>
      <c r="T98" s="90"/>
      <c r="U98" s="90"/>
      <c r="V98" s="90"/>
      <c r="W98" s="90"/>
      <c r="X98" s="90"/>
      <c r="Y98" s="90"/>
      <c r="Z98" s="90"/>
      <c r="AA98" s="90"/>
      <c r="AB98" s="19"/>
      <c r="AC98" s="13"/>
      <c r="AD98" s="13"/>
      <c r="AE98" s="13"/>
      <c r="AF98" s="13"/>
      <c r="AG98" s="13"/>
      <c r="AH98" s="27"/>
      <c r="AI98" s="27"/>
      <c r="AJ98" s="19"/>
    </row>
    <row r="99" spans="1:36" ht="15" thickBot="1">
      <c r="G99" s="4"/>
      <c r="H99" s="4"/>
      <c r="I99" s="4"/>
      <c r="J99" s="4"/>
      <c r="K99" s="4"/>
      <c r="L99" s="4"/>
      <c r="M99" s="4"/>
      <c r="N99" s="4"/>
      <c r="O99" s="4"/>
      <c r="P99" s="4"/>
      <c r="Q99" s="4"/>
      <c r="R99" s="4"/>
      <c r="S99" s="4"/>
      <c r="T99" s="4"/>
      <c r="U99" s="4"/>
      <c r="V99" s="4"/>
      <c r="W99" s="4"/>
      <c r="X99" s="4"/>
      <c r="Y99" s="4"/>
      <c r="Z99" s="4"/>
      <c r="AA99" s="4"/>
    </row>
    <row r="100" spans="1:36" ht="15" thickBot="1">
      <c r="A100" s="409" t="s">
        <v>14</v>
      </c>
      <c r="B100" s="410"/>
      <c r="C100" s="59" t="s">
        <v>0</v>
      </c>
      <c r="D100" s="59" t="s">
        <v>5</v>
      </c>
      <c r="E100" s="59" t="s">
        <v>6</v>
      </c>
      <c r="F100" s="369" t="s">
        <v>7</v>
      </c>
      <c r="G100" s="4"/>
      <c r="H100" s="4"/>
      <c r="I100" s="4"/>
      <c r="J100" s="4"/>
      <c r="K100" s="4"/>
      <c r="L100" s="4"/>
      <c r="M100" s="4"/>
      <c r="N100" s="4"/>
      <c r="O100" s="4"/>
      <c r="P100" s="4"/>
      <c r="Q100" s="4"/>
      <c r="R100" s="4"/>
      <c r="S100" s="4"/>
      <c r="T100" s="4"/>
      <c r="U100" s="4"/>
      <c r="V100" s="4"/>
      <c r="W100" s="4"/>
      <c r="X100" s="4"/>
      <c r="Y100" s="4"/>
      <c r="Z100" s="4"/>
      <c r="AA100" s="4"/>
    </row>
    <row r="101" spans="1:36">
      <c r="G101" s="4"/>
      <c r="H101" s="4"/>
      <c r="I101" s="4"/>
      <c r="J101" s="4"/>
      <c r="K101" s="4"/>
      <c r="L101" s="4"/>
      <c r="M101" s="4"/>
      <c r="N101" s="4"/>
      <c r="O101" s="4"/>
      <c r="P101" s="4"/>
      <c r="Q101" s="4"/>
      <c r="R101" s="4"/>
      <c r="S101" s="4"/>
      <c r="T101" s="4"/>
      <c r="U101" s="4"/>
      <c r="V101" s="4"/>
      <c r="W101" s="4"/>
      <c r="X101" s="4"/>
      <c r="Y101" s="4"/>
      <c r="Z101" s="4"/>
      <c r="AA101" s="4"/>
    </row>
    <row r="102" spans="1:36">
      <c r="A102" s="130">
        <v>1</v>
      </c>
      <c r="B102" s="129" t="s">
        <v>94</v>
      </c>
      <c r="C102" s="74">
        <v>0.5</v>
      </c>
      <c r="D102" s="75">
        <v>3</v>
      </c>
      <c r="E102" s="75">
        <v>1</v>
      </c>
      <c r="F102" s="370">
        <f>MROUND(DL*C102,AR)</f>
        <v>50</v>
      </c>
      <c r="G102" s="149"/>
      <c r="H102" s="138"/>
      <c r="I102" s="140"/>
      <c r="J102" s="141"/>
      <c r="K102" s="150">
        <f>+D102*E102</f>
        <v>3</v>
      </c>
      <c r="L102" s="98">
        <f>+K102*F102</f>
        <v>150</v>
      </c>
      <c r="M102" s="76"/>
      <c r="N102" s="76"/>
      <c r="O102" s="76"/>
      <c r="P102" s="76"/>
      <c r="Q102" s="76"/>
      <c r="R102" s="76" t="str">
        <f>IF(ISNUMBER(SEARCH("bench",$B102)),IF($C102&gt;=0.5,IF($C102&lt;0.6,$D102*$E102," ")," ")," ")</f>
        <v xml:space="preserve"> </v>
      </c>
      <c r="S102" s="76" t="str">
        <f>IF(ISNUMBER(SEARCH("bench",$B102)),IF($C102&gt;=0.6,IF($C102&lt;0.7,$D102*$E102," ")," ")," ")</f>
        <v xml:space="preserve"> </v>
      </c>
      <c r="T102" s="76" t="str">
        <f>IF(ISNUMBER(SEARCH("bench",$B102)),IF($C102&gt;=0.7,IF($C102&lt;0.8,$D102*$E102," ")," ")," ")</f>
        <v xml:space="preserve"> </v>
      </c>
      <c r="U102" s="76" t="str">
        <f>IF(ISNUMBER(SEARCH("bench",$B102)),IF($C102&gt;=0.8,IF($C102&lt;0.9,$D102*$E102," ")," ")," ")</f>
        <v xml:space="preserve"> </v>
      </c>
      <c r="V102" s="76" t="str">
        <f>IF(ISNUMBER(SEARCH("bench",$B102)),IF($C102&gt;=0.9,$D102*$E102," ")," ")</f>
        <v xml:space="preserve"> </v>
      </c>
      <c r="W102" s="103">
        <f t="shared" ref="W102:W104" si="81">IF(ISNUMBER(SEARCH("deadlift",$B102)),IF($C102&gt;=0.5,IF($C102&lt;0.6,$D102*$E102," ")," ")," ")</f>
        <v>3</v>
      </c>
      <c r="X102" s="103" t="str">
        <f t="shared" ref="X102:X104" si="82">IF(ISNUMBER(SEARCH("deadlift",$B102)),IF($C102&gt;=0.6,IF($C102&lt;0.7,$D102*$E102," ")," ")," ")</f>
        <v xml:space="preserve"> </v>
      </c>
      <c r="Y102" s="103" t="str">
        <f t="shared" ref="Y102:Y104" si="83">IF(ISNUMBER(SEARCH("deadlift",$B102)),IF($C102&gt;=0.7,IF($C102&lt;0.8,$D102*$E102," ")," ")," ")</f>
        <v xml:space="preserve"> </v>
      </c>
      <c r="Z102" s="103" t="str">
        <f t="shared" ref="Z102:Z104" si="84">IF(ISNUMBER(SEARCH("deadlift",$B102)),IF($C102&gt;=0.8,IF($C102&lt;0.9,$D102*$E102," ")," ")," ")</f>
        <v xml:space="preserve"> </v>
      </c>
      <c r="AA102" s="103" t="str">
        <f t="shared" ref="AA102:AA104" si="85">IF(ISNUMBER(SEARCH("deadlift",$B102)),IF($C102&gt;=0.9,$D102*$E102," ")," ")</f>
        <v xml:space="preserve"> </v>
      </c>
      <c r="AB102" s="77"/>
      <c r="AC102" s="70"/>
      <c r="AD102" s="78"/>
      <c r="AE102" s="78"/>
      <c r="AF102" s="78"/>
      <c r="AG102" s="78"/>
      <c r="AH102" s="78"/>
      <c r="AI102" s="78"/>
      <c r="AJ102" s="79"/>
    </row>
    <row r="103" spans="1:36">
      <c r="A103" s="80"/>
      <c r="B103" s="81" t="str">
        <f>+B102</f>
        <v>Deficit Deadlift</v>
      </c>
      <c r="C103" s="74">
        <v>0.6</v>
      </c>
      <c r="D103" s="75">
        <v>3</v>
      </c>
      <c r="E103" s="75">
        <v>2</v>
      </c>
      <c r="F103" s="370">
        <f>MROUND(DL*C103,AR)</f>
        <v>60</v>
      </c>
      <c r="G103" s="4"/>
      <c r="H103" s="4"/>
      <c r="K103" s="150">
        <f>+D103*E103</f>
        <v>6</v>
      </c>
      <c r="L103" s="98">
        <f>+K103*F103</f>
        <v>360</v>
      </c>
      <c r="M103" s="4"/>
      <c r="N103" s="4"/>
      <c r="O103" s="4"/>
      <c r="P103" s="4"/>
      <c r="Q103" s="4"/>
      <c r="R103" s="4" t="str">
        <f>IF(ISNUMBER(SEARCH("bench",$B103)),IF($C103&gt;=0.5,IF($C103&lt;0.6,$D103*$E103," ")," ")," ")</f>
        <v xml:space="preserve"> </v>
      </c>
      <c r="S103" s="4" t="str">
        <f>IF(ISNUMBER(SEARCH("bench",$B103)),IF($C103&gt;=0.6,IF($C103&lt;0.7,$D103*$E103," ")," ")," ")</f>
        <v xml:space="preserve"> </v>
      </c>
      <c r="T103" s="4" t="str">
        <f>IF(ISNUMBER(SEARCH("bench",$B103)),IF($C103&gt;=0.7,IF($C103&lt;0.8,$D103*$E103," ")," ")," ")</f>
        <v xml:space="preserve"> </v>
      </c>
      <c r="U103" s="4" t="str">
        <f>IF(ISNUMBER(SEARCH("bench",$B103)),IF($C103&gt;=0.8,IF($C103&lt;0.9,$D103*$E103," ")," ")," ")</f>
        <v xml:space="preserve"> </v>
      </c>
      <c r="V103" s="4" t="str">
        <f>IF(ISNUMBER(SEARCH("bench",$B103)),IF($C103&gt;=0.9,$D103*$E103," ")," ")</f>
        <v xml:space="preserve"> </v>
      </c>
      <c r="W103" s="103" t="str">
        <f t="shared" si="81"/>
        <v xml:space="preserve"> </v>
      </c>
      <c r="X103" s="103">
        <f t="shared" si="82"/>
        <v>6</v>
      </c>
      <c r="Y103" s="103" t="str">
        <f t="shared" si="83"/>
        <v xml:space="preserve"> </v>
      </c>
      <c r="Z103" s="103" t="str">
        <f t="shared" si="84"/>
        <v xml:space="preserve"> </v>
      </c>
      <c r="AA103" s="103" t="str">
        <f t="shared" si="85"/>
        <v xml:space="preserve"> </v>
      </c>
      <c r="AB103" s="5"/>
      <c r="AC103" s="82"/>
      <c r="AD103" s="70"/>
      <c r="AE103" s="8"/>
      <c r="AF103" s="8"/>
      <c r="AG103" s="8"/>
      <c r="AH103" s="8"/>
      <c r="AI103" s="8"/>
      <c r="AJ103" s="16"/>
    </row>
    <row r="104" spans="1:36">
      <c r="A104" s="80"/>
      <c r="B104" s="81" t="str">
        <f t="shared" ref="B104" si="86">+B103</f>
        <v>Deficit Deadlift</v>
      </c>
      <c r="C104" s="74">
        <v>0.65</v>
      </c>
      <c r="D104" s="75">
        <v>3</v>
      </c>
      <c r="E104" s="75">
        <v>4</v>
      </c>
      <c r="F104" s="370">
        <f>MROUND(DL*C104,AR)</f>
        <v>65</v>
      </c>
      <c r="G104" s="4"/>
      <c r="H104" s="4"/>
      <c r="K104" s="150">
        <f>+D104*E104</f>
        <v>12</v>
      </c>
      <c r="L104" s="98">
        <f>+K104*F104</f>
        <v>780</v>
      </c>
      <c r="M104" s="4"/>
      <c r="N104" s="4"/>
      <c r="O104" s="4"/>
      <c r="P104" s="4"/>
      <c r="Q104" s="4"/>
      <c r="R104" s="4" t="str">
        <f>IF(ISNUMBER(SEARCH("bench",$B104)),IF($C104&gt;=0.5,IF($C104&lt;0.6,$D104*$E104," ")," ")," ")</f>
        <v xml:space="preserve"> </v>
      </c>
      <c r="S104" s="4" t="str">
        <f>IF(ISNUMBER(SEARCH("bench",$B104)),IF($C104&gt;=0.6,IF($C104&lt;0.7,$D104*$E104," ")," ")," ")</f>
        <v xml:space="preserve"> </v>
      </c>
      <c r="T104" s="4" t="str">
        <f>IF(ISNUMBER(SEARCH("bench",$B104)),IF($C104&gt;=0.7,IF($C104&lt;0.8,$D104*$E104," ")," ")," ")</f>
        <v xml:space="preserve"> </v>
      </c>
      <c r="U104" s="4" t="str">
        <f>IF(ISNUMBER(SEARCH("bench",$B104)),IF($C104&gt;=0.8,IF($C104&lt;0.9,$D104*$E104," ")," ")," ")</f>
        <v xml:space="preserve"> </v>
      </c>
      <c r="V104" s="4" t="str">
        <f>IF(ISNUMBER(SEARCH("bench",$B104)),IF($C104&gt;=0.9,$D104*$E104," ")," ")</f>
        <v xml:space="preserve"> </v>
      </c>
      <c r="W104" s="103" t="str">
        <f t="shared" si="81"/>
        <v xml:space="preserve"> </v>
      </c>
      <c r="X104" s="103">
        <f t="shared" si="82"/>
        <v>12</v>
      </c>
      <c r="Y104" s="103" t="str">
        <f t="shared" si="83"/>
        <v xml:space="preserve"> </v>
      </c>
      <c r="Z104" s="103" t="str">
        <f t="shared" si="84"/>
        <v xml:space="preserve"> </v>
      </c>
      <c r="AA104" s="103" t="str">
        <f t="shared" si="85"/>
        <v xml:space="preserve"> </v>
      </c>
      <c r="AB104" s="5"/>
      <c r="AC104" s="70"/>
      <c r="AD104" s="70"/>
      <c r="AE104" s="70"/>
      <c r="AF104" s="70"/>
      <c r="AG104" s="8"/>
      <c r="AH104" s="8"/>
      <c r="AI104" s="8"/>
      <c r="AJ104" s="16"/>
    </row>
    <row r="105" spans="1:36">
      <c r="AJ105" s="16"/>
    </row>
    <row r="106" spans="1:36">
      <c r="A106" s="15">
        <v>2</v>
      </c>
      <c r="B106" s="116" t="s">
        <v>8</v>
      </c>
      <c r="C106" s="117">
        <v>0.5</v>
      </c>
      <c r="D106" s="118">
        <v>6</v>
      </c>
      <c r="E106" s="119">
        <v>1</v>
      </c>
      <c r="F106" s="11">
        <f>MROUND(BP*C106,AR)</f>
        <v>50</v>
      </c>
      <c r="G106" s="4"/>
      <c r="H106" s="4"/>
      <c r="I106" s="120">
        <f t="shared" ref="I106:I114" si="87">+D106*E106</f>
        <v>6</v>
      </c>
      <c r="J106" s="120">
        <f>+I106*F106</f>
        <v>300</v>
      </c>
      <c r="K106" s="4"/>
      <c r="L106" s="4"/>
      <c r="M106" s="4"/>
      <c r="N106" s="4"/>
      <c r="O106" s="4"/>
      <c r="P106" s="4"/>
      <c r="Q106" s="4"/>
      <c r="R106" s="120">
        <f>IF(ISNUMBER(SEARCH("bench",$B106)),IF($C106&gt;=0.5,IF($C106&lt;0.6,$D106*$E106," ")," ")," ")</f>
        <v>6</v>
      </c>
      <c r="S106" s="120" t="str">
        <f>IF(ISNUMBER(SEARCH("bench",$B106)),IF($C106&gt;=0.6,IF($C106&lt;0.7,$D106*$E106," ")," ")," ")</f>
        <v xml:space="preserve"> </v>
      </c>
      <c r="T106" s="120" t="str">
        <f>IF(ISNUMBER(SEARCH("bench",$B106)),IF($C106&gt;=0.7,IF($C106&lt;0.8,$D106*$E106," ")," ")," ")</f>
        <v xml:space="preserve"> </v>
      </c>
      <c r="U106" s="120" t="str">
        <f>IF(ISNUMBER(SEARCH("bench",$B106)),IF($C106&gt;=0.8,IF($C106&lt;0.9,$D106*$E106," ")," ")," ")</f>
        <v xml:space="preserve"> </v>
      </c>
      <c r="V106" s="120" t="str">
        <f>IF(ISNUMBER(SEARCH("bench",$B106)),IF($C106&gt;=0.9,$D106*$E106," ")," ")</f>
        <v xml:space="preserve"> </v>
      </c>
      <c r="W106" s="4"/>
      <c r="X106" s="4"/>
      <c r="Y106" s="4"/>
      <c r="Z106" s="4"/>
      <c r="AA106" s="4"/>
      <c r="AB106" s="5"/>
      <c r="AC106" s="13"/>
      <c r="AD106" s="8"/>
      <c r="AE106" s="8"/>
      <c r="AF106" s="8"/>
      <c r="AG106" s="8"/>
      <c r="AH106" s="8"/>
      <c r="AI106" s="8"/>
      <c r="AJ106" s="16"/>
    </row>
    <row r="107" spans="1:36">
      <c r="A107" s="15"/>
      <c r="B107" s="20" t="str">
        <f>+B106</f>
        <v>BenchPress</v>
      </c>
      <c r="C107" s="10">
        <v>0.6</v>
      </c>
      <c r="D107" s="11">
        <v>5</v>
      </c>
      <c r="E107" s="12">
        <v>1</v>
      </c>
      <c r="F107" s="11">
        <f t="shared" ref="F107:F114" si="88">MROUND(BP*C107,AR)</f>
        <v>60</v>
      </c>
      <c r="G107" s="4"/>
      <c r="H107" s="4"/>
      <c r="I107" s="58">
        <f t="shared" si="87"/>
        <v>5</v>
      </c>
      <c r="J107" s="58">
        <f t="shared" ref="J107:J114" si="89">+I107*F107</f>
        <v>300</v>
      </c>
      <c r="K107" s="4"/>
      <c r="L107" s="4"/>
      <c r="M107" s="4"/>
      <c r="N107" s="4"/>
      <c r="O107" s="4"/>
      <c r="P107" s="4"/>
      <c r="Q107" s="4"/>
      <c r="R107" s="58" t="str">
        <f t="shared" ref="R107:R114" si="90">IF(ISNUMBER(SEARCH("bench",$B107)),IF($C107&gt;=0.5,IF($C107&lt;0.6,$D107*$E107," ")," ")," ")</f>
        <v xml:space="preserve"> </v>
      </c>
      <c r="S107" s="58">
        <f t="shared" ref="S107:S114" si="91">IF(ISNUMBER(SEARCH("bench",$B107)),IF($C107&gt;=0.6,IF($C107&lt;0.7,$D107*$E107," ")," ")," ")</f>
        <v>5</v>
      </c>
      <c r="T107" s="58" t="str">
        <f t="shared" ref="T107:T114" si="92">IF(ISNUMBER(SEARCH("bench",$B107)),IF($C107&gt;=0.7,IF($C107&lt;0.8,$D107*$E107," ")," ")," ")</f>
        <v xml:space="preserve"> </v>
      </c>
      <c r="U107" s="58" t="str">
        <f t="shared" ref="U107:U114" si="93">IF(ISNUMBER(SEARCH("bench",$B107)),IF($C107&gt;=0.8,IF($C107&lt;0.9,$D107*$E107," ")," ")," ")</f>
        <v xml:space="preserve"> </v>
      </c>
      <c r="V107" s="58" t="str">
        <f t="shared" ref="V107:V114" si="94">IF(ISNUMBER(SEARCH("bench",$B107)),IF($C107&gt;=0.9,$D107*$E107," ")," ")</f>
        <v xml:space="preserve"> </v>
      </c>
      <c r="W107" s="4"/>
      <c r="X107" s="4"/>
      <c r="Y107" s="4"/>
      <c r="Z107" s="4"/>
      <c r="AA107" s="4"/>
      <c r="AB107" s="5"/>
      <c r="AC107" s="7"/>
      <c r="AD107" s="8"/>
      <c r="AE107" s="8"/>
      <c r="AF107" s="8"/>
      <c r="AG107" s="8"/>
      <c r="AH107" s="8"/>
      <c r="AI107" s="8"/>
      <c r="AJ107" s="16"/>
    </row>
    <row r="108" spans="1:36">
      <c r="A108" s="21"/>
      <c r="B108" s="20" t="str">
        <f t="shared" ref="B108:B113" si="95">+B107</f>
        <v>BenchPress</v>
      </c>
      <c r="C108" s="10">
        <v>0.7</v>
      </c>
      <c r="D108" s="11">
        <v>4</v>
      </c>
      <c r="E108" s="12">
        <v>2</v>
      </c>
      <c r="F108" s="11">
        <f t="shared" si="88"/>
        <v>70</v>
      </c>
      <c r="G108" s="4"/>
      <c r="H108" s="4"/>
      <c r="I108" s="58">
        <f t="shared" si="87"/>
        <v>8</v>
      </c>
      <c r="J108" s="58">
        <f t="shared" si="89"/>
        <v>560</v>
      </c>
      <c r="K108" s="4"/>
      <c r="L108" s="4"/>
      <c r="M108" s="4"/>
      <c r="N108" s="4"/>
      <c r="O108" s="4"/>
      <c r="P108" s="4"/>
      <c r="Q108" s="4"/>
      <c r="R108" s="58" t="str">
        <f t="shared" si="90"/>
        <v xml:space="preserve"> </v>
      </c>
      <c r="S108" s="58" t="str">
        <f t="shared" si="91"/>
        <v xml:space="preserve"> </v>
      </c>
      <c r="T108" s="58">
        <f t="shared" si="92"/>
        <v>8</v>
      </c>
      <c r="U108" s="58" t="str">
        <f t="shared" si="93"/>
        <v xml:space="preserve"> </v>
      </c>
      <c r="V108" s="58" t="str">
        <f t="shared" si="94"/>
        <v xml:space="preserve"> </v>
      </c>
      <c r="W108" s="4"/>
      <c r="X108" s="4"/>
      <c r="Y108" s="4"/>
      <c r="Z108" s="4"/>
      <c r="AA108" s="4"/>
      <c r="AB108" s="5"/>
      <c r="AC108" s="7"/>
      <c r="AD108" s="7"/>
      <c r="AE108" s="8"/>
      <c r="AF108" s="8"/>
      <c r="AG108" s="8"/>
      <c r="AH108" s="8"/>
      <c r="AI108" s="8"/>
      <c r="AJ108" s="16"/>
    </row>
    <row r="109" spans="1:36">
      <c r="A109" s="15"/>
      <c r="B109" s="20" t="str">
        <f t="shared" si="95"/>
        <v>BenchPress</v>
      </c>
      <c r="C109" s="10">
        <v>0.75</v>
      </c>
      <c r="D109" s="11">
        <v>3</v>
      </c>
      <c r="E109" s="12">
        <v>2</v>
      </c>
      <c r="F109" s="11">
        <f t="shared" si="88"/>
        <v>75</v>
      </c>
      <c r="G109" s="4"/>
      <c r="H109" s="4"/>
      <c r="I109" s="58">
        <f t="shared" si="87"/>
        <v>6</v>
      </c>
      <c r="J109" s="58">
        <f t="shared" si="89"/>
        <v>450</v>
      </c>
      <c r="K109" s="4"/>
      <c r="L109" s="4"/>
      <c r="M109" s="4"/>
      <c r="N109" s="4"/>
      <c r="O109" s="4"/>
      <c r="P109" s="4"/>
      <c r="Q109" s="4"/>
      <c r="R109" s="58" t="str">
        <f t="shared" si="90"/>
        <v xml:space="preserve"> </v>
      </c>
      <c r="S109" s="58" t="str">
        <f t="shared" si="91"/>
        <v xml:space="preserve"> </v>
      </c>
      <c r="T109" s="58">
        <f t="shared" si="92"/>
        <v>6</v>
      </c>
      <c r="U109" s="58" t="str">
        <f t="shared" si="93"/>
        <v xml:space="preserve"> </v>
      </c>
      <c r="V109" s="58" t="str">
        <f t="shared" si="94"/>
        <v xml:space="preserve"> </v>
      </c>
      <c r="W109" s="4"/>
      <c r="X109" s="4"/>
      <c r="Y109" s="4"/>
      <c r="Z109" s="4"/>
      <c r="AA109" s="4"/>
      <c r="AB109" s="5"/>
      <c r="AC109" s="22"/>
      <c r="AD109" s="7"/>
      <c r="AE109" s="8"/>
      <c r="AF109" s="8"/>
      <c r="AG109" s="8"/>
      <c r="AH109" s="8"/>
      <c r="AI109" s="8"/>
      <c r="AJ109" s="16"/>
    </row>
    <row r="110" spans="1:36">
      <c r="A110" s="91"/>
      <c r="B110" s="20" t="str">
        <f t="shared" si="95"/>
        <v>BenchPress</v>
      </c>
      <c r="C110" s="93">
        <v>0.8</v>
      </c>
      <c r="D110" s="94">
        <v>2</v>
      </c>
      <c r="E110" s="95">
        <v>2</v>
      </c>
      <c r="F110" s="11">
        <f t="shared" si="88"/>
        <v>80</v>
      </c>
      <c r="G110" s="4"/>
      <c r="H110" s="4"/>
      <c r="I110" s="58">
        <f t="shared" si="87"/>
        <v>4</v>
      </c>
      <c r="J110" s="58">
        <f t="shared" si="89"/>
        <v>320</v>
      </c>
      <c r="K110" s="4"/>
      <c r="L110" s="4"/>
      <c r="M110" s="4"/>
      <c r="N110" s="4"/>
      <c r="O110" s="4"/>
      <c r="P110" s="4"/>
      <c r="Q110" s="4"/>
      <c r="R110" s="58" t="str">
        <f t="shared" si="90"/>
        <v xml:space="preserve"> </v>
      </c>
      <c r="S110" s="58" t="str">
        <f t="shared" si="91"/>
        <v xml:space="preserve"> </v>
      </c>
      <c r="T110" s="58" t="str">
        <f t="shared" si="92"/>
        <v xml:space="preserve"> </v>
      </c>
      <c r="U110" s="58">
        <f t="shared" si="93"/>
        <v>4</v>
      </c>
      <c r="V110" s="58" t="str">
        <f t="shared" si="94"/>
        <v xml:space="preserve"> </v>
      </c>
      <c r="W110" s="4"/>
      <c r="X110" s="4"/>
      <c r="Y110" s="4"/>
      <c r="Z110" s="4"/>
      <c r="AA110" s="4"/>
      <c r="AB110" s="5"/>
      <c r="AC110" s="96"/>
      <c r="AD110" s="7"/>
      <c r="AE110" s="8"/>
      <c r="AF110" s="8"/>
      <c r="AG110" s="8"/>
      <c r="AH110" s="8"/>
      <c r="AI110" s="8"/>
      <c r="AJ110" s="16"/>
    </row>
    <row r="111" spans="1:36">
      <c r="A111" s="91"/>
      <c r="B111" s="20" t="str">
        <f t="shared" si="95"/>
        <v>BenchPress</v>
      </c>
      <c r="C111" s="93">
        <v>0.85</v>
      </c>
      <c r="D111" s="94">
        <v>1</v>
      </c>
      <c r="E111" s="95">
        <v>2</v>
      </c>
      <c r="F111" s="11">
        <f t="shared" si="88"/>
        <v>85</v>
      </c>
      <c r="G111" s="4"/>
      <c r="H111" s="4"/>
      <c r="I111" s="58">
        <f t="shared" si="87"/>
        <v>2</v>
      </c>
      <c r="J111" s="58">
        <f t="shared" si="89"/>
        <v>170</v>
      </c>
      <c r="K111" s="4"/>
      <c r="L111" s="4"/>
      <c r="M111" s="4"/>
      <c r="N111" s="4"/>
      <c r="O111" s="4"/>
      <c r="P111" s="4"/>
      <c r="Q111" s="4"/>
      <c r="R111" s="58" t="str">
        <f t="shared" si="90"/>
        <v xml:space="preserve"> </v>
      </c>
      <c r="S111" s="58" t="str">
        <f t="shared" si="91"/>
        <v xml:space="preserve"> </v>
      </c>
      <c r="T111" s="58" t="str">
        <f t="shared" si="92"/>
        <v xml:space="preserve"> </v>
      </c>
      <c r="U111" s="58">
        <f t="shared" si="93"/>
        <v>2</v>
      </c>
      <c r="V111" s="58" t="str">
        <f t="shared" si="94"/>
        <v xml:space="preserve"> </v>
      </c>
      <c r="W111" s="4"/>
      <c r="X111" s="4"/>
      <c r="Y111" s="4"/>
      <c r="Z111" s="4"/>
      <c r="AA111" s="4"/>
      <c r="AB111" s="5"/>
      <c r="AC111" s="96"/>
      <c r="AD111" s="266"/>
      <c r="AE111" s="8"/>
      <c r="AF111" s="8"/>
      <c r="AG111" s="8"/>
      <c r="AH111" s="8"/>
      <c r="AI111" s="8"/>
      <c r="AJ111" s="16"/>
    </row>
    <row r="112" spans="1:36">
      <c r="A112" s="91"/>
      <c r="B112" s="20" t="str">
        <f t="shared" si="95"/>
        <v>BenchPress</v>
      </c>
      <c r="C112" s="93">
        <v>0.75</v>
      </c>
      <c r="D112" s="94">
        <v>3</v>
      </c>
      <c r="E112" s="95">
        <v>1</v>
      </c>
      <c r="F112" s="11">
        <f t="shared" si="88"/>
        <v>75</v>
      </c>
      <c r="G112" s="4"/>
      <c r="H112" s="4"/>
      <c r="I112" s="58">
        <f t="shared" si="87"/>
        <v>3</v>
      </c>
      <c r="J112" s="58">
        <f t="shared" si="89"/>
        <v>225</v>
      </c>
      <c r="K112" s="4"/>
      <c r="L112" s="4"/>
      <c r="M112" s="4"/>
      <c r="N112" s="4"/>
      <c r="O112" s="4"/>
      <c r="P112" s="4"/>
      <c r="Q112" s="4"/>
      <c r="R112" s="58" t="str">
        <f t="shared" si="90"/>
        <v xml:space="preserve"> </v>
      </c>
      <c r="S112" s="58" t="str">
        <f t="shared" si="91"/>
        <v xml:space="preserve"> </v>
      </c>
      <c r="T112" s="58">
        <f t="shared" si="92"/>
        <v>3</v>
      </c>
      <c r="U112" s="58" t="str">
        <f t="shared" si="93"/>
        <v xml:space="preserve"> </v>
      </c>
      <c r="V112" s="58" t="str">
        <f t="shared" si="94"/>
        <v xml:space="preserve"> </v>
      </c>
      <c r="W112" s="4"/>
      <c r="X112" s="4"/>
      <c r="Y112" s="4"/>
      <c r="Z112" s="4"/>
      <c r="AA112" s="4"/>
      <c r="AB112" s="5"/>
      <c r="AC112" s="96"/>
      <c r="AD112" s="8"/>
      <c r="AE112" s="8"/>
      <c r="AF112" s="8"/>
      <c r="AG112" s="8"/>
      <c r="AH112" s="8"/>
      <c r="AI112" s="8"/>
      <c r="AJ112" s="16"/>
    </row>
    <row r="113" spans="1:36">
      <c r="A113" s="15"/>
      <c r="B113" s="20" t="str">
        <f t="shared" si="95"/>
        <v>BenchPress</v>
      </c>
      <c r="C113" s="10">
        <v>0.65</v>
      </c>
      <c r="D113" s="11">
        <v>5</v>
      </c>
      <c r="E113" s="12">
        <v>1</v>
      </c>
      <c r="F113" s="11">
        <f t="shared" si="88"/>
        <v>65</v>
      </c>
      <c r="G113" s="4"/>
      <c r="H113" s="4"/>
      <c r="I113" s="58">
        <f t="shared" si="87"/>
        <v>5</v>
      </c>
      <c r="J113" s="58">
        <f t="shared" si="89"/>
        <v>325</v>
      </c>
      <c r="K113" s="4"/>
      <c r="L113" s="4"/>
      <c r="M113" s="4"/>
      <c r="N113" s="4"/>
      <c r="O113" s="4"/>
      <c r="P113" s="4"/>
      <c r="Q113" s="4"/>
      <c r="R113" s="58" t="str">
        <f t="shared" si="90"/>
        <v xml:space="preserve"> </v>
      </c>
      <c r="S113" s="58">
        <f t="shared" si="91"/>
        <v>5</v>
      </c>
      <c r="T113" s="58" t="str">
        <f t="shared" si="92"/>
        <v xml:space="preserve"> </v>
      </c>
      <c r="U113" s="58" t="str">
        <f t="shared" si="93"/>
        <v xml:space="preserve"> </v>
      </c>
      <c r="V113" s="58" t="str">
        <f t="shared" si="94"/>
        <v xml:space="preserve"> </v>
      </c>
      <c r="W113" s="4"/>
      <c r="X113" s="4"/>
      <c r="Y113" s="4"/>
      <c r="Z113" s="4"/>
      <c r="AA113" s="4"/>
      <c r="AB113" s="5"/>
      <c r="AC113" s="7"/>
      <c r="AE113" s="8"/>
      <c r="AF113" s="8"/>
      <c r="AG113" s="8"/>
      <c r="AH113" s="8"/>
      <c r="AI113" s="8"/>
      <c r="AJ113" s="16"/>
    </row>
    <row r="114" spans="1:36">
      <c r="A114" s="21"/>
      <c r="B114" s="20" t="str">
        <f>+B113</f>
        <v>BenchPress</v>
      </c>
      <c r="C114" s="10">
        <v>0.55000000000000004</v>
      </c>
      <c r="D114" s="11">
        <v>7</v>
      </c>
      <c r="E114" s="12">
        <v>1</v>
      </c>
      <c r="F114" s="11">
        <f t="shared" si="88"/>
        <v>55</v>
      </c>
      <c r="G114" s="4"/>
      <c r="H114" s="4"/>
      <c r="I114" s="58">
        <f t="shared" si="87"/>
        <v>7</v>
      </c>
      <c r="J114" s="58">
        <f t="shared" si="89"/>
        <v>385</v>
      </c>
      <c r="K114" s="4"/>
      <c r="L114" s="4"/>
      <c r="M114" s="4"/>
      <c r="N114" s="4"/>
      <c r="O114" s="4"/>
      <c r="P114" s="4"/>
      <c r="Q114" s="4"/>
      <c r="R114" s="58">
        <f t="shared" si="90"/>
        <v>7</v>
      </c>
      <c r="S114" s="58" t="str">
        <f t="shared" si="91"/>
        <v xml:space="preserve"> </v>
      </c>
      <c r="T114" s="58" t="str">
        <f t="shared" si="92"/>
        <v xml:space="preserve"> </v>
      </c>
      <c r="U114" s="58" t="str">
        <f t="shared" si="93"/>
        <v xml:space="preserve"> </v>
      </c>
      <c r="V114" s="58" t="str">
        <f t="shared" si="94"/>
        <v xml:space="preserve"> </v>
      </c>
      <c r="W114" s="4"/>
      <c r="X114" s="4"/>
      <c r="Y114" s="4"/>
      <c r="Z114" s="4"/>
      <c r="AA114" s="4"/>
      <c r="AB114" s="5"/>
      <c r="AC114" s="13"/>
      <c r="AD114" s="8"/>
      <c r="AE114" s="8"/>
      <c r="AF114" s="8"/>
      <c r="AG114" s="8"/>
      <c r="AH114" s="8"/>
      <c r="AI114" s="8"/>
      <c r="AJ114" s="16"/>
    </row>
    <row r="115" spans="1:36">
      <c r="A115" s="31"/>
      <c r="B115" s="8"/>
      <c r="C115" s="8"/>
      <c r="D115" s="8"/>
      <c r="E115" s="8"/>
      <c r="F115" s="366"/>
      <c r="G115" s="4"/>
      <c r="H115" s="4"/>
      <c r="I115" s="4"/>
      <c r="J115" s="4"/>
      <c r="K115" s="4"/>
      <c r="L115" s="4"/>
      <c r="M115" s="4"/>
      <c r="N115" s="4"/>
      <c r="O115" s="4"/>
      <c r="P115" s="4"/>
      <c r="Q115" s="4"/>
      <c r="R115" s="4"/>
      <c r="S115" s="4"/>
      <c r="T115" s="4"/>
      <c r="U115" s="4"/>
      <c r="V115" s="4"/>
      <c r="W115" s="4"/>
      <c r="X115" s="4"/>
      <c r="Y115" s="4"/>
      <c r="Z115" s="4"/>
      <c r="AA115" s="4"/>
      <c r="AB115" s="5"/>
      <c r="AC115" s="8"/>
      <c r="AD115" s="8"/>
      <c r="AE115" s="8"/>
      <c r="AF115" s="8"/>
      <c r="AG115" s="8"/>
      <c r="AH115" s="8"/>
      <c r="AI115" s="8"/>
      <c r="AJ115" s="16"/>
    </row>
    <row r="116" spans="1:36">
      <c r="A116" s="130">
        <v>3</v>
      </c>
      <c r="B116" s="129" t="s">
        <v>67</v>
      </c>
      <c r="C116" s="74">
        <v>0.55000000000000004</v>
      </c>
      <c r="D116" s="75">
        <v>3</v>
      </c>
      <c r="E116" s="75">
        <v>1</v>
      </c>
      <c r="F116" s="370">
        <f>MROUND(DL*C116,AR)</f>
        <v>55</v>
      </c>
      <c r="G116" s="4"/>
      <c r="H116" s="4"/>
      <c r="K116" s="98">
        <f>+D116*E116</f>
        <v>3</v>
      </c>
      <c r="L116" s="98">
        <f>+K116*F116</f>
        <v>165</v>
      </c>
      <c r="M116" s="4"/>
      <c r="N116" s="4"/>
      <c r="O116" s="4"/>
      <c r="P116" s="4"/>
      <c r="Q116" s="4"/>
      <c r="R116" s="4" t="str">
        <f>IF(ISNUMBER(SEARCH("bench",$B116)),IF($C116&gt;=0.5,IF($C116&lt;0.6,$D116*$E116," ")," ")," ")</f>
        <v xml:space="preserve"> </v>
      </c>
      <c r="S116" s="4" t="str">
        <f>IF(ISNUMBER(SEARCH("bench",$B116)),IF($C116&gt;=0.6,IF($C116&lt;0.7,$D116*$E116," ")," ")," ")</f>
        <v xml:space="preserve"> </v>
      </c>
      <c r="T116" s="4" t="str">
        <f>IF(ISNUMBER(SEARCH("bench",$B116)),IF($C116&gt;=0.7,IF($C116&lt;0.8,$D116*$E116," ")," ")," ")</f>
        <v xml:space="preserve"> </v>
      </c>
      <c r="U116" s="4" t="str">
        <f>IF(ISNUMBER(SEARCH("bench",$B116)),IF($C116&gt;=0.8,IF($C116&lt;0.9,$D116*$E116," ")," ")," ")</f>
        <v xml:space="preserve"> </v>
      </c>
      <c r="V116" s="4" t="str">
        <f>IF(ISNUMBER(SEARCH("bench",$B116)),IF($C116&gt;=0.9,$D116*$E116," ")," ")</f>
        <v xml:space="preserve"> </v>
      </c>
      <c r="W116" s="103">
        <f t="shared" ref="W116:W119" si="96">IF(ISNUMBER(SEARCH("deadlift",$B116)),IF($C116&gt;=0.5,IF($C116&lt;0.6,$D116*$E116," ")," ")," ")</f>
        <v>3</v>
      </c>
      <c r="X116" s="103" t="str">
        <f t="shared" ref="X116:X119" si="97">IF(ISNUMBER(SEARCH("deadlift",$B116)),IF($C116&gt;=0.6,IF($C116&lt;0.7,$D116*$E116," ")," ")," ")</f>
        <v xml:space="preserve"> </v>
      </c>
      <c r="Y116" s="103" t="str">
        <f t="shared" ref="Y116:Y119" si="98">IF(ISNUMBER(SEARCH("deadlift",$B116)),IF($C116&gt;=0.7,IF($C116&lt;0.8,$D116*$E116," ")," ")," ")</f>
        <v xml:space="preserve"> </v>
      </c>
      <c r="Z116" s="103" t="str">
        <f t="shared" ref="Z116:Z119" si="99">IF(ISNUMBER(SEARCH("deadlift",$B116)),IF($C116&gt;=0.8,IF($C116&lt;0.9,$D116*$E116," ")," ")," ")</f>
        <v xml:space="preserve"> </v>
      </c>
      <c r="AA116" s="103" t="str">
        <f t="shared" ref="AA116:AA119" si="100">IF(ISNUMBER(SEARCH("deadlift",$B116)),IF($C116&gt;=0.9,$D116*$E116," ")," ")</f>
        <v xml:space="preserve"> </v>
      </c>
      <c r="AB116" s="5"/>
      <c r="AC116" s="84"/>
      <c r="AD116" s="8"/>
      <c r="AE116" s="8"/>
      <c r="AF116" s="8"/>
      <c r="AG116" s="8"/>
      <c r="AH116" s="8"/>
      <c r="AI116" s="8"/>
      <c r="AJ116" s="16"/>
    </row>
    <row r="117" spans="1:36">
      <c r="A117" s="80"/>
      <c r="B117" s="81" t="str">
        <f>+B116</f>
        <v>Deadlift</v>
      </c>
      <c r="C117" s="74">
        <v>0.65</v>
      </c>
      <c r="D117" s="75">
        <v>3</v>
      </c>
      <c r="E117" s="75">
        <v>1</v>
      </c>
      <c r="F117" s="370">
        <f>MROUND(DL*C117,AR)</f>
        <v>65</v>
      </c>
      <c r="G117" s="4"/>
      <c r="H117" s="4"/>
      <c r="K117" s="98">
        <f>+D117*E117</f>
        <v>3</v>
      </c>
      <c r="L117" s="98">
        <f>+K117*F117</f>
        <v>195</v>
      </c>
      <c r="M117" s="4"/>
      <c r="N117" s="4"/>
      <c r="O117" s="4"/>
      <c r="P117" s="4"/>
      <c r="Q117" s="4"/>
      <c r="R117" s="4" t="str">
        <f>IF(ISNUMBER(SEARCH("bench",$B117)),IF($C117&gt;=0.5,IF($C117&lt;0.6,$D117*$E117," ")," ")," ")</f>
        <v xml:space="preserve"> </v>
      </c>
      <c r="S117" s="4" t="str">
        <f>IF(ISNUMBER(SEARCH("bench",$B117)),IF($C117&gt;=0.6,IF($C117&lt;0.7,$D117*$E117," ")," ")," ")</f>
        <v xml:space="preserve"> </v>
      </c>
      <c r="T117" s="4" t="str">
        <f>IF(ISNUMBER(SEARCH("bench",$B117)),IF($C117&gt;=0.7,IF($C117&lt;0.8,$D117*$E117," ")," ")," ")</f>
        <v xml:space="preserve"> </v>
      </c>
      <c r="U117" s="4" t="str">
        <f>IF(ISNUMBER(SEARCH("bench",$B117)),IF($C117&gt;=0.8,IF($C117&lt;0.9,$D117*$E117," ")," ")," ")</f>
        <v xml:space="preserve"> </v>
      </c>
      <c r="V117" s="4" t="str">
        <f>IF(ISNUMBER(SEARCH("bench",$B117)),IF($C117&gt;=0.9,$D117*$E117," ")," ")</f>
        <v xml:space="preserve"> </v>
      </c>
      <c r="W117" s="103" t="str">
        <f t="shared" si="96"/>
        <v xml:space="preserve"> </v>
      </c>
      <c r="X117" s="103">
        <f t="shared" si="97"/>
        <v>3</v>
      </c>
      <c r="Y117" s="103" t="str">
        <f t="shared" si="98"/>
        <v xml:space="preserve"> </v>
      </c>
      <c r="Z117" s="103" t="str">
        <f t="shared" si="99"/>
        <v xml:space="preserve"> </v>
      </c>
      <c r="AA117" s="103" t="str">
        <f t="shared" si="100"/>
        <v xml:space="preserve"> </v>
      </c>
      <c r="AB117" s="5"/>
      <c r="AC117" s="82"/>
      <c r="AD117" s="8"/>
      <c r="AE117" s="8"/>
      <c r="AF117" s="8"/>
      <c r="AG117" s="8"/>
      <c r="AH117" s="8"/>
      <c r="AI117" s="8"/>
      <c r="AJ117" s="16"/>
    </row>
    <row r="118" spans="1:36">
      <c r="A118" s="80"/>
      <c r="B118" s="81" t="str">
        <f t="shared" ref="B118:B119" si="101">+B117</f>
        <v>Deadlift</v>
      </c>
      <c r="C118" s="74">
        <v>0.75</v>
      </c>
      <c r="D118" s="75">
        <v>3</v>
      </c>
      <c r="E118" s="75">
        <v>2</v>
      </c>
      <c r="F118" s="370">
        <f>MROUND(DL*C118,AR)</f>
        <v>75</v>
      </c>
      <c r="G118" s="4"/>
      <c r="H118" s="4"/>
      <c r="K118" s="98">
        <f>+D118*E118</f>
        <v>6</v>
      </c>
      <c r="L118" s="98">
        <f>+K118*F118</f>
        <v>450</v>
      </c>
      <c r="M118" s="4"/>
      <c r="N118" s="4"/>
      <c r="O118" s="4"/>
      <c r="P118" s="4"/>
      <c r="Q118" s="4"/>
      <c r="R118" s="4" t="str">
        <f>IF(ISNUMBER(SEARCH("bench",$B118)),IF($C118&gt;=0.5,IF($C118&lt;0.6,$D118*$E118," ")," ")," ")</f>
        <v xml:space="preserve"> </v>
      </c>
      <c r="S118" s="4" t="str">
        <f>IF(ISNUMBER(SEARCH("bench",$B118)),IF($C118&gt;=0.6,IF($C118&lt;0.7,$D118*$E118," ")," ")," ")</f>
        <v xml:space="preserve"> </v>
      </c>
      <c r="T118" s="4" t="str">
        <f>IF(ISNUMBER(SEARCH("bench",$B118)),IF($C118&gt;=0.7,IF($C118&lt;0.8,$D118*$E118," ")," ")," ")</f>
        <v xml:space="preserve"> </v>
      </c>
      <c r="U118" s="4" t="str">
        <f>IF(ISNUMBER(SEARCH("bench",$B118)),IF($C118&gt;=0.8,IF($C118&lt;0.9,$D118*$E118," ")," ")," ")</f>
        <v xml:space="preserve"> </v>
      </c>
      <c r="V118" s="4" t="str">
        <f>IF(ISNUMBER(SEARCH("bench",$B118)),IF($C118&gt;=0.9,$D118*$E118," ")," ")</f>
        <v xml:space="preserve"> </v>
      </c>
      <c r="W118" s="103" t="str">
        <f t="shared" si="96"/>
        <v xml:space="preserve"> </v>
      </c>
      <c r="X118" s="103" t="str">
        <f t="shared" si="97"/>
        <v xml:space="preserve"> </v>
      </c>
      <c r="Y118" s="103">
        <f t="shared" si="98"/>
        <v>6</v>
      </c>
      <c r="Z118" s="103" t="str">
        <f t="shared" si="99"/>
        <v xml:space="preserve"> </v>
      </c>
      <c r="AA118" s="103" t="str">
        <f t="shared" si="100"/>
        <v xml:space="preserve"> </v>
      </c>
      <c r="AB118" s="5"/>
      <c r="AC118" s="70"/>
      <c r="AD118" s="70"/>
      <c r="AE118" s="8"/>
      <c r="AF118" s="8"/>
      <c r="AG118" s="8"/>
      <c r="AH118" s="8"/>
      <c r="AI118" s="8"/>
      <c r="AJ118" s="16"/>
    </row>
    <row r="119" spans="1:36">
      <c r="A119" s="89"/>
      <c r="B119" s="68" t="str">
        <f t="shared" si="101"/>
        <v>Deadlift</v>
      </c>
      <c r="C119" s="74">
        <v>0.85</v>
      </c>
      <c r="D119" s="75">
        <v>2</v>
      </c>
      <c r="E119" s="75">
        <v>3</v>
      </c>
      <c r="F119" s="370">
        <f>MROUND(DL*C119,AR)</f>
        <v>85</v>
      </c>
      <c r="G119" s="4"/>
      <c r="H119" s="4"/>
      <c r="K119" s="98">
        <f>+D119*E119</f>
        <v>6</v>
      </c>
      <c r="L119" s="98">
        <f>+K119*F119</f>
        <v>510</v>
      </c>
      <c r="M119" s="4"/>
      <c r="N119" s="4"/>
      <c r="O119" s="4"/>
      <c r="P119" s="4"/>
      <c r="Q119" s="4"/>
      <c r="R119" s="4" t="str">
        <f>IF(ISNUMBER(SEARCH("bench",$B119)),IF($C119&gt;=0.5,IF($C119&lt;0.6,$D119*$E119," ")," ")," ")</f>
        <v xml:space="preserve"> </v>
      </c>
      <c r="S119" s="4" t="str">
        <f>IF(ISNUMBER(SEARCH("bench",$B119)),IF($C119&gt;=0.6,IF($C119&lt;0.7,$D119*$E119," ")," ")," ")</f>
        <v xml:space="preserve"> </v>
      </c>
      <c r="T119" s="4" t="str">
        <f>IF(ISNUMBER(SEARCH("bench",$B119)),IF($C119&gt;=0.7,IF($C119&lt;0.8,$D119*$E119," ")," ")," ")</f>
        <v xml:space="preserve"> </v>
      </c>
      <c r="U119" s="4" t="str">
        <f>IF(ISNUMBER(SEARCH("bench",$B119)),IF($C119&gt;=0.8,IF($C119&lt;0.9,$D119*$E119," ")," ")," ")</f>
        <v xml:space="preserve"> </v>
      </c>
      <c r="V119" s="4" t="str">
        <f>IF(ISNUMBER(SEARCH("bench",$B119)),IF($C119&gt;=0.9,$D119*$E119," ")," ")</f>
        <v xml:space="preserve"> </v>
      </c>
      <c r="W119" s="103" t="str">
        <f t="shared" si="96"/>
        <v xml:space="preserve"> </v>
      </c>
      <c r="X119" s="103" t="str">
        <f t="shared" si="97"/>
        <v xml:space="preserve"> </v>
      </c>
      <c r="Y119" s="103" t="str">
        <f t="shared" si="98"/>
        <v xml:space="preserve"> </v>
      </c>
      <c r="Z119" s="103">
        <f t="shared" si="99"/>
        <v>6</v>
      </c>
      <c r="AA119" s="103" t="str">
        <f t="shared" si="100"/>
        <v xml:space="preserve"> </v>
      </c>
      <c r="AB119" s="5"/>
      <c r="AC119" s="6"/>
      <c r="AD119" s="6"/>
      <c r="AE119" s="6"/>
      <c r="AF119" s="8"/>
      <c r="AG119" s="8"/>
      <c r="AH119" s="8"/>
      <c r="AI119" s="8"/>
      <c r="AJ119" s="16"/>
    </row>
    <row r="120" spans="1:36">
      <c r="A120" s="31"/>
      <c r="B120" s="8"/>
      <c r="C120" s="8"/>
      <c r="D120" s="8"/>
      <c r="E120" s="8"/>
      <c r="F120" s="366"/>
      <c r="G120" s="4"/>
      <c r="H120" s="4"/>
      <c r="I120" s="4"/>
      <c r="J120" s="4"/>
      <c r="K120" s="4"/>
      <c r="L120" s="4"/>
      <c r="M120" s="4"/>
      <c r="N120" s="4"/>
      <c r="O120" s="4"/>
      <c r="P120" s="4"/>
      <c r="Q120" s="4"/>
      <c r="R120" s="4"/>
      <c r="S120" s="4"/>
      <c r="T120" s="4"/>
      <c r="U120" s="4"/>
      <c r="V120" s="4"/>
      <c r="W120" s="4"/>
      <c r="X120" s="4"/>
      <c r="Y120" s="4"/>
      <c r="Z120" s="4"/>
      <c r="AA120" s="4"/>
      <c r="AB120" s="5"/>
      <c r="AC120" s="8"/>
      <c r="AD120" s="8"/>
      <c r="AE120" s="8"/>
      <c r="AF120" s="8"/>
      <c r="AG120" s="8"/>
      <c r="AH120" s="8"/>
      <c r="AI120" s="8"/>
      <c r="AJ120" s="16"/>
    </row>
    <row r="121" spans="1:36">
      <c r="A121" s="23">
        <v>4</v>
      </c>
      <c r="B121" s="6" t="s">
        <v>52</v>
      </c>
      <c r="C121" s="24"/>
      <c r="D121" s="25">
        <v>8</v>
      </c>
      <c r="E121" s="26">
        <v>5</v>
      </c>
      <c r="F121" s="25"/>
      <c r="G121" s="4"/>
      <c r="H121" s="4"/>
      <c r="I121" s="4"/>
      <c r="J121" s="4"/>
      <c r="K121" s="4"/>
      <c r="L121" s="4"/>
      <c r="M121" s="4"/>
      <c r="N121" s="4"/>
      <c r="O121" s="4"/>
      <c r="P121" s="4"/>
      <c r="Q121" s="4"/>
      <c r="R121" s="4"/>
      <c r="S121" s="4"/>
      <c r="T121" s="4"/>
      <c r="U121" s="4"/>
      <c r="V121" s="4"/>
      <c r="W121" s="4"/>
      <c r="X121" s="4"/>
      <c r="Y121" s="4"/>
      <c r="Z121" s="4"/>
      <c r="AA121" s="4"/>
      <c r="AB121" s="8"/>
      <c r="AC121" s="22"/>
      <c r="AD121" s="22"/>
      <c r="AE121" s="22"/>
      <c r="AF121" s="22"/>
      <c r="AG121" s="22"/>
      <c r="AH121" s="8"/>
      <c r="AI121" s="8"/>
      <c r="AJ121" s="16"/>
    </row>
    <row r="122" spans="1:36">
      <c r="A122" s="23">
        <v>5</v>
      </c>
      <c r="B122" s="6" t="s">
        <v>4</v>
      </c>
      <c r="C122" s="24"/>
      <c r="D122" s="25">
        <v>10</v>
      </c>
      <c r="E122" s="26">
        <v>3</v>
      </c>
      <c r="F122" s="25"/>
      <c r="G122" s="4"/>
      <c r="H122" s="4"/>
      <c r="I122" s="4"/>
      <c r="J122" s="4"/>
      <c r="K122" s="4"/>
      <c r="L122" s="4"/>
      <c r="M122" s="4"/>
      <c r="N122" s="4"/>
      <c r="O122" s="4"/>
      <c r="P122" s="4"/>
      <c r="Q122" s="4"/>
      <c r="R122" s="4"/>
      <c r="S122" s="4"/>
      <c r="T122" s="4"/>
      <c r="U122" s="4"/>
      <c r="V122" s="4"/>
      <c r="W122" s="4"/>
      <c r="X122" s="4"/>
      <c r="Y122" s="4"/>
      <c r="Z122" s="4"/>
      <c r="AA122" s="4"/>
      <c r="AB122" s="27"/>
      <c r="AC122" s="22"/>
      <c r="AD122" s="22"/>
      <c r="AE122" s="22"/>
      <c r="AF122" s="27"/>
      <c r="AG122" s="27"/>
      <c r="AH122" s="27"/>
      <c r="AI122" s="27"/>
      <c r="AJ122" s="19"/>
    </row>
    <row r="124" spans="1:36" ht="15" thickBot="1">
      <c r="G124" s="4"/>
      <c r="H124" s="4"/>
      <c r="I124" s="4"/>
      <c r="J124" s="4"/>
      <c r="K124" s="4"/>
      <c r="L124" s="4"/>
      <c r="M124" s="4"/>
      <c r="N124" s="4"/>
      <c r="O124" s="4"/>
      <c r="P124" s="4"/>
      <c r="Q124" s="4"/>
      <c r="R124" s="4"/>
      <c r="S124" s="4"/>
      <c r="T124" s="4"/>
      <c r="U124" s="4"/>
      <c r="V124" s="4"/>
      <c r="W124" s="4"/>
      <c r="X124" s="4"/>
      <c r="Y124" s="4"/>
      <c r="Z124" s="4"/>
      <c r="AA124" s="4"/>
    </row>
    <row r="125" spans="1:36" ht="15" thickBot="1">
      <c r="A125" s="409" t="s">
        <v>28</v>
      </c>
      <c r="B125" s="410"/>
      <c r="C125" s="59" t="s">
        <v>0</v>
      </c>
      <c r="D125" s="59" t="s">
        <v>5</v>
      </c>
      <c r="E125" s="59" t="s">
        <v>6</v>
      </c>
      <c r="F125" s="369" t="s">
        <v>7</v>
      </c>
      <c r="G125" s="4"/>
      <c r="H125" s="4"/>
      <c r="I125" s="4"/>
      <c r="J125" s="4"/>
      <c r="K125" s="4"/>
      <c r="L125" s="4"/>
      <c r="M125" s="4"/>
      <c r="N125" s="4"/>
      <c r="O125" s="4"/>
      <c r="P125" s="4"/>
      <c r="Q125" s="4"/>
      <c r="R125" s="4"/>
      <c r="S125" s="4"/>
      <c r="T125" s="4"/>
      <c r="U125" s="4"/>
      <c r="V125" s="4"/>
      <c r="W125" s="4"/>
      <c r="X125" s="4"/>
      <c r="Y125" s="4"/>
      <c r="Z125" s="4"/>
      <c r="AA125" s="4"/>
    </row>
    <row r="126" spans="1:36">
      <c r="G126" s="4"/>
      <c r="H126" s="4"/>
      <c r="I126" s="4"/>
      <c r="J126" s="4"/>
      <c r="K126" s="4"/>
      <c r="L126" s="4"/>
      <c r="M126" s="4"/>
      <c r="N126" s="4"/>
      <c r="O126" s="4"/>
      <c r="P126" s="4"/>
      <c r="Q126" s="4"/>
      <c r="R126" s="4"/>
      <c r="S126" s="4"/>
      <c r="T126" s="4"/>
      <c r="U126" s="4"/>
      <c r="V126" s="4"/>
      <c r="W126" s="4"/>
      <c r="X126" s="4"/>
      <c r="Y126" s="4"/>
      <c r="Z126" s="4"/>
      <c r="AA126" s="4"/>
    </row>
    <row r="127" spans="1:36">
      <c r="A127" s="32">
        <v>1</v>
      </c>
      <c r="B127" s="34" t="s">
        <v>2</v>
      </c>
      <c r="C127" s="35">
        <v>0.5</v>
      </c>
      <c r="D127" s="36">
        <v>5</v>
      </c>
      <c r="E127" s="37">
        <v>1</v>
      </c>
      <c r="F127" s="36">
        <f t="shared" ref="F127:F132" si="102">MROUND(SQ*C127,AR)</f>
        <v>50</v>
      </c>
      <c r="G127" s="101">
        <f>+D127*E127</f>
        <v>5</v>
      </c>
      <c r="H127" s="101">
        <f>+F127*G127</f>
        <v>250</v>
      </c>
      <c r="I127" s="4"/>
      <c r="J127" s="4"/>
      <c r="K127" s="4"/>
      <c r="L127" s="4"/>
      <c r="M127" s="102">
        <f t="shared" ref="M127:M132" si="103">IF(ISNUMBER(SEARCH("squat",$B127)),IF($C127&gt;=0.5,IF($C127&lt;0.6,$D127*$E127," ")," ")," ")</f>
        <v>5</v>
      </c>
      <c r="N127" s="102" t="str">
        <f t="shared" ref="N127:N132" si="104">IF(ISNUMBER(SEARCH("squat",$B127)),IF($C127&gt;=0.6,IF($C127&lt;0.7,$D127*$E127," ")," ")," ")</f>
        <v xml:space="preserve"> </v>
      </c>
      <c r="O127" s="102" t="str">
        <f t="shared" ref="O127:O132" si="105">IF(ISNUMBER(SEARCH("squat",$B127)),IF($C127&gt;=0.7,IF($C127&lt;0.8,$D127*$E127," ")," ")," ")</f>
        <v xml:space="preserve"> </v>
      </c>
      <c r="P127" s="102" t="str">
        <f t="shared" ref="P127:P132" si="106">IF(ISNUMBER(SEARCH("squat",$B127)),IF($C127&gt;=0.8,IF($C127&lt;0.9,$D127*$E127," ")," ")," ")</f>
        <v xml:space="preserve"> </v>
      </c>
      <c r="Q127" s="102" t="str">
        <f t="shared" ref="Q127:Q132" si="107">IF(ISNUMBER(SEARCH("squat",$B127)),IF($C127&gt;=0.9,$D127*$E127," ")," ")</f>
        <v xml:space="preserve"> </v>
      </c>
      <c r="R127" s="4"/>
      <c r="S127" s="4"/>
      <c r="T127" s="4"/>
      <c r="U127" s="4"/>
      <c r="V127" s="4"/>
      <c r="W127" s="4"/>
      <c r="X127" s="4"/>
      <c r="Y127" s="4"/>
      <c r="Z127" s="4"/>
      <c r="AA127" s="4"/>
      <c r="AB127" s="17"/>
      <c r="AC127" s="13"/>
      <c r="AD127" s="18"/>
      <c r="AE127" s="18"/>
      <c r="AF127" s="18"/>
      <c r="AG127" s="18"/>
      <c r="AH127" s="18"/>
      <c r="AI127" s="18"/>
      <c r="AJ127" s="14"/>
    </row>
    <row r="128" spans="1:36">
      <c r="A128" s="38"/>
      <c r="B128" s="33" t="str">
        <f>+B127</f>
        <v>Squat</v>
      </c>
      <c r="C128" s="35">
        <v>0.6</v>
      </c>
      <c r="D128" s="36">
        <v>4</v>
      </c>
      <c r="E128" s="37">
        <v>1</v>
      </c>
      <c r="F128" s="36">
        <f t="shared" si="102"/>
        <v>60</v>
      </c>
      <c r="G128" s="101">
        <f t="shared" ref="G128:G129" si="108">+D128*E128</f>
        <v>4</v>
      </c>
      <c r="H128" s="101">
        <f t="shared" ref="H128:H130" si="109">+F128*G128</f>
        <v>240</v>
      </c>
      <c r="I128" s="4"/>
      <c r="J128" s="4"/>
      <c r="K128" s="4"/>
      <c r="L128" s="4"/>
      <c r="M128" s="102" t="str">
        <f t="shared" si="103"/>
        <v xml:space="preserve"> </v>
      </c>
      <c r="N128" s="102">
        <f t="shared" si="104"/>
        <v>4</v>
      </c>
      <c r="O128" s="102" t="str">
        <f t="shared" si="105"/>
        <v xml:space="preserve"> </v>
      </c>
      <c r="P128" s="102" t="str">
        <f t="shared" si="106"/>
        <v xml:space="preserve"> </v>
      </c>
      <c r="Q128" s="102" t="str">
        <f t="shared" si="107"/>
        <v xml:space="preserve"> </v>
      </c>
      <c r="R128" s="4"/>
      <c r="S128" s="4"/>
      <c r="T128" s="4"/>
      <c r="U128" s="4"/>
      <c r="V128" s="4"/>
      <c r="W128" s="4"/>
      <c r="X128" s="4"/>
      <c r="Y128" s="4"/>
      <c r="Z128" s="4"/>
      <c r="AA128" s="4"/>
      <c r="AB128" s="5"/>
      <c r="AC128" s="266"/>
      <c r="AD128" s="8"/>
      <c r="AE128" s="8"/>
      <c r="AF128" s="8"/>
      <c r="AG128" s="8"/>
      <c r="AH128" s="8"/>
      <c r="AI128" s="8"/>
      <c r="AJ128" s="16"/>
    </row>
    <row r="129" spans="1:36">
      <c r="A129" s="38"/>
      <c r="B129" s="33" t="str">
        <f>+B128</f>
        <v>Squat</v>
      </c>
      <c r="C129" s="35">
        <v>0.7</v>
      </c>
      <c r="D129" s="36">
        <v>3</v>
      </c>
      <c r="E129" s="37">
        <v>2</v>
      </c>
      <c r="F129" s="36">
        <f t="shared" si="102"/>
        <v>70</v>
      </c>
      <c r="G129" s="101">
        <f t="shared" si="108"/>
        <v>6</v>
      </c>
      <c r="H129" s="101">
        <f t="shared" si="109"/>
        <v>420</v>
      </c>
      <c r="I129" s="4"/>
      <c r="J129" s="4"/>
      <c r="K129" s="4"/>
      <c r="L129" s="4"/>
      <c r="M129" s="102" t="str">
        <f t="shared" si="103"/>
        <v xml:space="preserve"> </v>
      </c>
      <c r="N129" s="102" t="str">
        <f t="shared" si="104"/>
        <v xml:space="preserve"> </v>
      </c>
      <c r="O129" s="102">
        <f t="shared" si="105"/>
        <v>6</v>
      </c>
      <c r="P129" s="102" t="str">
        <f t="shared" si="106"/>
        <v xml:space="preserve"> </v>
      </c>
      <c r="Q129" s="102" t="str">
        <f t="shared" si="107"/>
        <v xml:space="preserve"> </v>
      </c>
      <c r="R129" s="4"/>
      <c r="S129" s="4"/>
      <c r="T129" s="4"/>
      <c r="U129" s="4"/>
      <c r="V129" s="4"/>
      <c r="W129" s="4"/>
      <c r="X129" s="4"/>
      <c r="Y129" s="4"/>
      <c r="Z129" s="4"/>
      <c r="AA129" s="4"/>
      <c r="AB129" s="5"/>
      <c r="AC129" s="266"/>
      <c r="AD129" s="266"/>
      <c r="AE129" s="8"/>
      <c r="AF129" s="8"/>
      <c r="AG129" s="8"/>
      <c r="AH129" s="8"/>
      <c r="AI129" s="8"/>
      <c r="AJ129" s="16"/>
    </row>
    <row r="130" spans="1:36">
      <c r="A130" s="38"/>
      <c r="B130" s="33" t="str">
        <f>+B129</f>
        <v>Squat</v>
      </c>
      <c r="C130" s="35">
        <v>0.8</v>
      </c>
      <c r="D130" s="36">
        <v>3</v>
      </c>
      <c r="E130" s="37">
        <v>2</v>
      </c>
      <c r="F130" s="36">
        <f t="shared" si="102"/>
        <v>80</v>
      </c>
      <c r="G130" s="101">
        <f>+D130*E130</f>
        <v>6</v>
      </c>
      <c r="H130" s="101">
        <f t="shared" si="109"/>
        <v>480</v>
      </c>
      <c r="I130" s="4"/>
      <c r="J130" s="4"/>
      <c r="K130" s="4"/>
      <c r="L130" s="4"/>
      <c r="M130" s="102" t="str">
        <f t="shared" si="103"/>
        <v xml:space="preserve"> </v>
      </c>
      <c r="N130" s="102" t="str">
        <f t="shared" si="104"/>
        <v xml:space="preserve"> </v>
      </c>
      <c r="O130" s="102" t="str">
        <f t="shared" si="105"/>
        <v xml:space="preserve"> </v>
      </c>
      <c r="P130" s="102">
        <f t="shared" si="106"/>
        <v>6</v>
      </c>
      <c r="Q130" s="102" t="str">
        <f t="shared" si="107"/>
        <v xml:space="preserve"> </v>
      </c>
      <c r="R130" s="4"/>
      <c r="S130" s="4"/>
      <c r="T130" s="4"/>
      <c r="U130" s="4"/>
      <c r="V130" s="4"/>
      <c r="W130" s="4"/>
      <c r="X130" s="4"/>
      <c r="Y130" s="4"/>
      <c r="Z130" s="4"/>
      <c r="AA130" s="4"/>
      <c r="AB130" s="5"/>
      <c r="AC130" s="266"/>
      <c r="AD130" s="266"/>
      <c r="AE130" s="8"/>
      <c r="AF130" s="8"/>
      <c r="AG130" s="8"/>
      <c r="AH130" s="8"/>
      <c r="AI130" s="8"/>
      <c r="AJ130" s="16"/>
    </row>
    <row r="131" spans="1:36">
      <c r="A131" s="38"/>
      <c r="B131" s="33" t="str">
        <f>+B130</f>
        <v>Squat</v>
      </c>
      <c r="C131" s="35">
        <v>0.85</v>
      </c>
      <c r="D131" s="36">
        <v>2</v>
      </c>
      <c r="E131" s="37">
        <v>3</v>
      </c>
      <c r="F131" s="36">
        <f t="shared" si="102"/>
        <v>85</v>
      </c>
      <c r="G131" s="101">
        <f t="shared" ref="G131" si="110">+D131*E131</f>
        <v>6</v>
      </c>
      <c r="H131" s="101">
        <f t="shared" ref="H131:H132" si="111">+F131*G131</f>
        <v>510</v>
      </c>
      <c r="I131" s="4"/>
      <c r="J131" s="4"/>
      <c r="K131" s="4"/>
      <c r="L131" s="4"/>
      <c r="M131" s="102" t="str">
        <f t="shared" ref="M131" si="112">IF(ISNUMBER(SEARCH("squat",$B131)),IF($C131&gt;=0.5,IF($C131&lt;0.6,$D131*$E131," ")," ")," ")</f>
        <v xml:space="preserve"> </v>
      </c>
      <c r="N131" s="102" t="str">
        <f t="shared" ref="N131" si="113">IF(ISNUMBER(SEARCH("squat",$B131)),IF($C131&gt;=0.6,IF($C131&lt;0.7,$D131*$E131," ")," ")," ")</f>
        <v xml:space="preserve"> </v>
      </c>
      <c r="O131" s="102" t="str">
        <f t="shared" ref="O131" si="114">IF(ISNUMBER(SEARCH("squat",$B131)),IF($C131&gt;=0.7,IF($C131&lt;0.8,$D131*$E131," ")," ")," ")</f>
        <v xml:space="preserve"> </v>
      </c>
      <c r="P131" s="102">
        <f t="shared" ref="P131" si="115">IF(ISNUMBER(SEARCH("squat",$B131)),IF($C131&gt;=0.8,IF($C131&lt;0.9,$D131*$E131," ")," ")," ")</f>
        <v>6</v>
      </c>
      <c r="Q131" s="102" t="str">
        <f t="shared" ref="Q131" si="116">IF(ISNUMBER(SEARCH("squat",$B131)),IF($C131&gt;=0.9,$D131*$E131," ")," ")</f>
        <v xml:space="preserve"> </v>
      </c>
      <c r="R131" s="4"/>
      <c r="S131" s="4"/>
      <c r="T131" s="4"/>
      <c r="U131" s="4"/>
      <c r="V131" s="4"/>
      <c r="W131" s="4"/>
      <c r="X131" s="4"/>
      <c r="Y131" s="4"/>
      <c r="Z131" s="4"/>
      <c r="AA131" s="4"/>
      <c r="AB131" s="5"/>
      <c r="AC131" s="266"/>
      <c r="AD131" s="266"/>
      <c r="AE131" s="266"/>
      <c r="AF131" s="8"/>
      <c r="AG131" s="8"/>
      <c r="AH131" s="8"/>
      <c r="AI131" s="8"/>
      <c r="AJ131" s="16"/>
    </row>
    <row r="132" spans="1:36">
      <c r="A132" s="38"/>
      <c r="B132" s="33" t="str">
        <f>+B131</f>
        <v>Squat</v>
      </c>
      <c r="C132" s="35">
        <v>0.8</v>
      </c>
      <c r="D132" s="36">
        <v>3</v>
      </c>
      <c r="E132" s="37">
        <v>2</v>
      </c>
      <c r="F132" s="36">
        <f t="shared" si="102"/>
        <v>80</v>
      </c>
      <c r="G132" s="101">
        <f>+D132*E132</f>
        <v>6</v>
      </c>
      <c r="H132" s="101">
        <f t="shared" si="111"/>
        <v>480</v>
      </c>
      <c r="I132" s="4"/>
      <c r="J132" s="4"/>
      <c r="K132" s="4"/>
      <c r="L132" s="4"/>
      <c r="M132" s="102" t="str">
        <f t="shared" si="103"/>
        <v xml:space="preserve"> </v>
      </c>
      <c r="N132" s="102" t="str">
        <f t="shared" si="104"/>
        <v xml:space="preserve"> </v>
      </c>
      <c r="O132" s="102" t="str">
        <f t="shared" si="105"/>
        <v xml:space="preserve"> </v>
      </c>
      <c r="P132" s="102">
        <f t="shared" si="106"/>
        <v>6</v>
      </c>
      <c r="Q132" s="102" t="str">
        <f t="shared" si="107"/>
        <v xml:space="preserve"> </v>
      </c>
      <c r="R132" s="4"/>
      <c r="S132" s="4"/>
      <c r="T132" s="4"/>
      <c r="U132" s="4"/>
      <c r="V132" s="4"/>
      <c r="W132" s="4"/>
      <c r="X132" s="4"/>
      <c r="Y132" s="4"/>
      <c r="Z132" s="4"/>
      <c r="AA132" s="4"/>
      <c r="AB132" s="5"/>
      <c r="AC132" s="266"/>
      <c r="AD132" s="266"/>
      <c r="AE132" s="8"/>
      <c r="AF132" s="8"/>
      <c r="AG132" s="8"/>
      <c r="AH132" s="8"/>
      <c r="AI132" s="8"/>
      <c r="AJ132" s="16"/>
    </row>
    <row r="133" spans="1:36">
      <c r="A133" s="31"/>
      <c r="B133" s="8"/>
      <c r="C133" s="8"/>
      <c r="D133" s="8"/>
      <c r="E133" s="8"/>
      <c r="F133" s="366"/>
      <c r="G133" s="4"/>
      <c r="H133" s="4"/>
      <c r="I133" s="4"/>
      <c r="J133" s="4"/>
      <c r="K133" s="4"/>
      <c r="L133" s="4"/>
      <c r="M133" s="4"/>
      <c r="N133" s="4"/>
      <c r="O133" s="4"/>
      <c r="P133" s="4"/>
      <c r="Q133" s="4"/>
      <c r="R133" s="4"/>
      <c r="S133" s="4"/>
      <c r="T133" s="4"/>
      <c r="U133" s="4"/>
      <c r="V133" s="4"/>
      <c r="W133" s="4"/>
      <c r="X133" s="4"/>
      <c r="Y133" s="4"/>
      <c r="Z133" s="4"/>
      <c r="AA133" s="4"/>
      <c r="AB133" s="5"/>
      <c r="AC133" s="8"/>
      <c r="AD133" s="8"/>
      <c r="AE133" s="8"/>
      <c r="AF133" s="8"/>
      <c r="AG133" s="8"/>
      <c r="AH133" s="8"/>
      <c r="AI133" s="8"/>
      <c r="AJ133" s="16"/>
    </row>
    <row r="134" spans="1:36">
      <c r="A134" s="15">
        <v>2</v>
      </c>
      <c r="B134" s="116" t="s">
        <v>96</v>
      </c>
      <c r="C134" s="117">
        <v>0.5</v>
      </c>
      <c r="D134" s="118">
        <v>6</v>
      </c>
      <c r="E134" s="119">
        <v>1</v>
      </c>
      <c r="F134" s="11">
        <f>MROUND(BP*C134,AR)</f>
        <v>50</v>
      </c>
      <c r="G134" s="4"/>
      <c r="H134" s="4"/>
      <c r="I134" s="120">
        <f t="shared" ref="I134:I136" si="117">+D134*E134</f>
        <v>6</v>
      </c>
      <c r="J134" s="120">
        <f>+I134*F134</f>
        <v>300</v>
      </c>
      <c r="K134" s="4"/>
      <c r="L134" s="4"/>
      <c r="M134" s="4"/>
      <c r="N134" s="4"/>
      <c r="O134" s="4"/>
      <c r="P134" s="4"/>
      <c r="Q134" s="4"/>
      <c r="R134" s="120">
        <f>IF(ISNUMBER(SEARCH("bench",$B134)),IF($C134&gt;=0.5,IF($C134&lt;0.6,$D134*$E134," ")," ")," ")</f>
        <v>6</v>
      </c>
      <c r="S134" s="120" t="str">
        <f>IF(ISNUMBER(SEARCH("bench",$B134)),IF($C134&gt;=0.6,IF($C134&lt;0.7,$D134*$E134," ")," ")," ")</f>
        <v xml:space="preserve"> </v>
      </c>
      <c r="T134" s="120" t="str">
        <f>IF(ISNUMBER(SEARCH("bench",$B134)),IF($C134&gt;=0.7,IF($C134&lt;0.8,$D134*$E134," ")," ")," ")</f>
        <v xml:space="preserve"> </v>
      </c>
      <c r="U134" s="120" t="str">
        <f>IF(ISNUMBER(SEARCH("bench",$B134)),IF($C134&gt;=0.8,IF($C134&lt;0.9,$D134*$E134," ")," ")," ")</f>
        <v xml:space="preserve"> </v>
      </c>
      <c r="V134" s="120" t="str">
        <f>IF(ISNUMBER(SEARCH("bench",$B134)),IF($C134&gt;=0.9,$D134*$E134," ")," ")</f>
        <v xml:space="preserve"> </v>
      </c>
      <c r="W134" s="4"/>
      <c r="X134" s="4"/>
      <c r="Y134" s="4"/>
      <c r="Z134" s="4"/>
      <c r="AA134" s="4"/>
      <c r="AB134" s="5"/>
      <c r="AC134" s="13"/>
      <c r="AD134" s="8"/>
      <c r="AE134" s="8"/>
      <c r="AF134" s="8"/>
      <c r="AG134" s="8"/>
      <c r="AH134" s="8"/>
      <c r="AI134" s="8"/>
      <c r="AJ134" s="16"/>
    </row>
    <row r="135" spans="1:36">
      <c r="A135" s="15"/>
      <c r="B135" s="20" t="str">
        <f>+B134</f>
        <v>Middle Grip BenchPress</v>
      </c>
      <c r="C135" s="10">
        <v>0.6</v>
      </c>
      <c r="D135" s="11">
        <v>6</v>
      </c>
      <c r="E135" s="12">
        <v>1</v>
      </c>
      <c r="F135" s="11">
        <f t="shared" ref="F135:F136" si="118">MROUND(BP*C135,AR)</f>
        <v>60</v>
      </c>
      <c r="G135" s="4"/>
      <c r="H135" s="4"/>
      <c r="I135" s="58">
        <f t="shared" si="117"/>
        <v>6</v>
      </c>
      <c r="J135" s="58">
        <f t="shared" ref="J135:J136" si="119">+I135*F135</f>
        <v>360</v>
      </c>
      <c r="K135" s="4"/>
      <c r="L135" s="4"/>
      <c r="M135" s="4"/>
      <c r="N135" s="4"/>
      <c r="O135" s="4"/>
      <c r="P135" s="4"/>
      <c r="Q135" s="4"/>
      <c r="R135" s="58" t="str">
        <f t="shared" ref="R135:R136" si="120">IF(ISNUMBER(SEARCH("bench",$B135)),IF($C135&gt;=0.5,IF($C135&lt;0.6,$D135*$E135," ")," ")," ")</f>
        <v xml:space="preserve"> </v>
      </c>
      <c r="S135" s="58">
        <f t="shared" ref="S135:S136" si="121">IF(ISNUMBER(SEARCH("bench",$B135)),IF($C135&gt;=0.6,IF($C135&lt;0.7,$D135*$E135," ")," ")," ")</f>
        <v>6</v>
      </c>
      <c r="T135" s="58" t="str">
        <f t="shared" ref="T135:T136" si="122">IF(ISNUMBER(SEARCH("bench",$B135)),IF($C135&gt;=0.7,IF($C135&lt;0.8,$D135*$E135," ")," ")," ")</f>
        <v xml:space="preserve"> </v>
      </c>
      <c r="U135" s="58" t="str">
        <f t="shared" ref="U135:U136" si="123">IF(ISNUMBER(SEARCH("bench",$B135)),IF($C135&gt;=0.8,IF($C135&lt;0.9,$D135*$E135," ")," ")," ")</f>
        <v xml:space="preserve"> </v>
      </c>
      <c r="V135" s="58" t="str">
        <f t="shared" ref="V135:V136" si="124">IF(ISNUMBER(SEARCH("bench",$B135)),IF($C135&gt;=0.9,$D135*$E135," ")," ")</f>
        <v xml:space="preserve"> </v>
      </c>
      <c r="W135" s="4"/>
      <c r="X135" s="4"/>
      <c r="Y135" s="4"/>
      <c r="Z135" s="4"/>
      <c r="AA135" s="4"/>
      <c r="AB135" s="5"/>
      <c r="AC135" s="7"/>
      <c r="AD135" s="8"/>
      <c r="AE135" s="8"/>
      <c r="AF135" s="8"/>
      <c r="AG135" s="8"/>
      <c r="AH135" s="8"/>
      <c r="AI135" s="8"/>
      <c r="AJ135" s="16"/>
    </row>
    <row r="136" spans="1:36">
      <c r="A136" s="21"/>
      <c r="B136" s="20" t="str">
        <f t="shared" ref="B136" si="125">+B135</f>
        <v>Middle Grip BenchPress</v>
      </c>
      <c r="C136" s="10">
        <v>0.65</v>
      </c>
      <c r="D136" s="11">
        <v>6</v>
      </c>
      <c r="E136" s="12">
        <v>4</v>
      </c>
      <c r="F136" s="11">
        <f t="shared" si="118"/>
        <v>65</v>
      </c>
      <c r="G136" s="4"/>
      <c r="H136" s="4"/>
      <c r="I136" s="58">
        <f t="shared" si="117"/>
        <v>24</v>
      </c>
      <c r="J136" s="58">
        <f t="shared" si="119"/>
        <v>1560</v>
      </c>
      <c r="K136" s="4"/>
      <c r="L136" s="4"/>
      <c r="M136" s="4"/>
      <c r="N136" s="4"/>
      <c r="O136" s="4"/>
      <c r="P136" s="4"/>
      <c r="Q136" s="4"/>
      <c r="R136" s="58" t="str">
        <f t="shared" si="120"/>
        <v xml:space="preserve"> </v>
      </c>
      <c r="S136" s="58">
        <f t="shared" si="121"/>
        <v>24</v>
      </c>
      <c r="T136" s="58" t="str">
        <f t="shared" si="122"/>
        <v xml:space="preserve"> </v>
      </c>
      <c r="U136" s="58" t="str">
        <f t="shared" si="123"/>
        <v xml:space="preserve"> </v>
      </c>
      <c r="V136" s="58" t="str">
        <f t="shared" si="124"/>
        <v xml:space="preserve"> </v>
      </c>
      <c r="W136" s="4"/>
      <c r="X136" s="4"/>
      <c r="Y136" s="4"/>
      <c r="Z136" s="4"/>
      <c r="AA136" s="4"/>
      <c r="AB136" s="5"/>
      <c r="AC136" s="330"/>
      <c r="AD136" s="330"/>
      <c r="AE136" s="330"/>
      <c r="AF136" s="330"/>
      <c r="AG136" s="8"/>
      <c r="AH136" s="8"/>
      <c r="AI136" s="8"/>
      <c r="AJ136" s="16"/>
    </row>
    <row r="137" spans="1:36">
      <c r="A137" s="31"/>
      <c r="B137" s="8"/>
      <c r="C137" s="8"/>
      <c r="D137" s="8"/>
      <c r="E137" s="8"/>
      <c r="F137" s="366"/>
      <c r="G137" s="4"/>
      <c r="H137" s="4"/>
      <c r="I137" s="4"/>
      <c r="J137" s="4"/>
      <c r="K137" s="4"/>
      <c r="L137" s="4"/>
      <c r="M137" s="4"/>
      <c r="N137" s="4"/>
      <c r="O137" s="4"/>
      <c r="P137" s="4"/>
      <c r="Q137" s="4"/>
      <c r="R137" s="4"/>
      <c r="S137" s="4"/>
      <c r="T137" s="4"/>
      <c r="U137" s="4"/>
      <c r="V137" s="4"/>
      <c r="W137" s="4"/>
      <c r="X137" s="4"/>
      <c r="Y137" s="4"/>
      <c r="Z137" s="4"/>
      <c r="AA137" s="4"/>
      <c r="AB137" s="5"/>
      <c r="AC137" s="8"/>
      <c r="AD137" s="8"/>
      <c r="AE137" s="8"/>
      <c r="AF137" s="8"/>
      <c r="AG137" s="8"/>
      <c r="AH137" s="8"/>
      <c r="AI137" s="8"/>
      <c r="AJ137" s="16"/>
    </row>
    <row r="138" spans="1:36">
      <c r="A138" s="23">
        <v>3</v>
      </c>
      <c r="B138" s="6" t="s">
        <v>37</v>
      </c>
      <c r="C138" s="24"/>
      <c r="D138" s="25">
        <v>6</v>
      </c>
      <c r="E138" s="26">
        <v>4</v>
      </c>
      <c r="F138" s="25"/>
      <c r="G138" s="4"/>
      <c r="H138" s="4"/>
      <c r="I138" s="4"/>
      <c r="J138" s="4"/>
      <c r="K138" s="4"/>
      <c r="L138" s="4"/>
      <c r="M138" s="4"/>
      <c r="N138" s="4"/>
      <c r="O138" s="4"/>
      <c r="P138" s="4"/>
      <c r="Q138" s="4"/>
      <c r="R138" s="4"/>
      <c r="S138" s="4"/>
      <c r="T138" s="4"/>
      <c r="U138" s="4"/>
      <c r="V138" s="4"/>
      <c r="W138" s="4"/>
      <c r="X138" s="4"/>
      <c r="Y138" s="4"/>
      <c r="Z138" s="4"/>
      <c r="AA138" s="4"/>
      <c r="AB138" s="8"/>
      <c r="AC138" s="22"/>
      <c r="AD138" s="22"/>
      <c r="AE138" s="22"/>
      <c r="AF138" s="22"/>
      <c r="AG138" s="8"/>
      <c r="AH138" s="8"/>
      <c r="AI138" s="8"/>
      <c r="AJ138" s="16"/>
    </row>
    <row r="139" spans="1:36">
      <c r="A139" s="23">
        <v>4</v>
      </c>
      <c r="B139" s="6" t="s">
        <v>58</v>
      </c>
      <c r="C139" s="24"/>
      <c r="D139" s="25">
        <v>8</v>
      </c>
      <c r="E139" s="26">
        <v>5</v>
      </c>
      <c r="F139" s="25"/>
      <c r="G139" s="4"/>
      <c r="H139" s="4"/>
      <c r="I139" s="4"/>
      <c r="J139" s="4"/>
      <c r="K139" s="4"/>
      <c r="L139" s="4"/>
      <c r="M139" s="4"/>
      <c r="N139" s="4"/>
      <c r="O139" s="4"/>
      <c r="P139" s="4"/>
      <c r="Q139" s="4"/>
      <c r="R139" s="4"/>
      <c r="S139" s="4"/>
      <c r="T139" s="4"/>
      <c r="U139" s="4"/>
      <c r="V139" s="4"/>
      <c r="W139" s="4"/>
      <c r="X139" s="4"/>
      <c r="Y139" s="4"/>
      <c r="Z139" s="4"/>
      <c r="AA139" s="4"/>
      <c r="AB139" s="8"/>
      <c r="AC139" s="22"/>
      <c r="AD139" s="22"/>
      <c r="AE139" s="22"/>
      <c r="AF139" s="22"/>
      <c r="AG139" s="22"/>
      <c r="AH139" s="8"/>
      <c r="AI139" s="8"/>
      <c r="AJ139" s="16"/>
    </row>
    <row r="140" spans="1:36">
      <c r="A140" s="23">
        <v>5</v>
      </c>
      <c r="B140" s="6" t="s">
        <v>4</v>
      </c>
      <c r="C140" s="24"/>
      <c r="D140" s="25">
        <v>10</v>
      </c>
      <c r="E140" s="26">
        <v>3</v>
      </c>
      <c r="F140" s="25"/>
      <c r="G140" s="4"/>
      <c r="H140" s="4"/>
      <c r="I140" s="4"/>
      <c r="J140" s="4"/>
      <c r="K140" s="4"/>
      <c r="L140" s="4"/>
      <c r="M140" s="4"/>
      <c r="N140" s="4"/>
      <c r="O140" s="4"/>
      <c r="P140" s="4"/>
      <c r="Q140" s="4"/>
      <c r="R140" s="4"/>
      <c r="S140" s="4"/>
      <c r="T140" s="4"/>
      <c r="U140" s="4"/>
      <c r="V140" s="4"/>
      <c r="W140" s="4"/>
      <c r="X140" s="4"/>
      <c r="Y140" s="4"/>
      <c r="Z140" s="4"/>
      <c r="AA140" s="4"/>
      <c r="AB140" s="27"/>
      <c r="AC140" s="22"/>
      <c r="AD140" s="22"/>
      <c r="AE140" s="22"/>
      <c r="AF140" s="27"/>
      <c r="AG140" s="27"/>
      <c r="AH140" s="27"/>
      <c r="AI140" s="27"/>
      <c r="AJ140" s="19"/>
    </row>
    <row r="141" spans="1:36" ht="15" thickBot="1">
      <c r="G141" s="62">
        <f t="shared" ref="G141:AA141" si="126">SUM(G91:G140)</f>
        <v>33</v>
      </c>
      <c r="H141" s="62">
        <f t="shared" si="126"/>
        <v>2380</v>
      </c>
      <c r="I141" s="62">
        <f t="shared" si="126"/>
        <v>94</v>
      </c>
      <c r="J141" s="62">
        <f t="shared" si="126"/>
        <v>6245</v>
      </c>
      <c r="K141" s="62">
        <f t="shared" si="126"/>
        <v>39</v>
      </c>
      <c r="L141" s="62">
        <f t="shared" si="126"/>
        <v>2610</v>
      </c>
      <c r="M141" s="62">
        <f t="shared" si="126"/>
        <v>5</v>
      </c>
      <c r="N141" s="62">
        <f t="shared" si="126"/>
        <v>4</v>
      </c>
      <c r="O141" s="62">
        <f t="shared" si="126"/>
        <v>6</v>
      </c>
      <c r="P141" s="62">
        <f t="shared" si="126"/>
        <v>18</v>
      </c>
      <c r="Q141" s="62">
        <f t="shared" si="126"/>
        <v>0</v>
      </c>
      <c r="R141" s="62">
        <f t="shared" si="126"/>
        <v>19</v>
      </c>
      <c r="S141" s="62">
        <f t="shared" si="126"/>
        <v>40</v>
      </c>
      <c r="T141" s="62">
        <f t="shared" si="126"/>
        <v>20</v>
      </c>
      <c r="U141" s="62">
        <f t="shared" si="126"/>
        <v>9</v>
      </c>
      <c r="V141" s="62">
        <f t="shared" si="126"/>
        <v>6</v>
      </c>
      <c r="W141" s="62">
        <f t="shared" si="126"/>
        <v>6</v>
      </c>
      <c r="X141" s="62">
        <f t="shared" si="126"/>
        <v>21</v>
      </c>
      <c r="Y141" s="62">
        <f t="shared" si="126"/>
        <v>6</v>
      </c>
      <c r="Z141" s="62">
        <f t="shared" si="126"/>
        <v>6</v>
      </c>
      <c r="AA141" s="62">
        <f t="shared" si="126"/>
        <v>0</v>
      </c>
    </row>
    <row r="142" spans="1:36" ht="15.5" thickTop="1" thickBot="1">
      <c r="A142" s="409" t="s">
        <v>75</v>
      </c>
      <c r="B142" s="410"/>
      <c r="C142" s="59" t="s">
        <v>0</v>
      </c>
      <c r="D142" s="59" t="s">
        <v>5</v>
      </c>
      <c r="E142" s="59" t="s">
        <v>6</v>
      </c>
      <c r="F142" s="369" t="s">
        <v>7</v>
      </c>
      <c r="G142" s="4"/>
      <c r="H142" s="4"/>
      <c r="I142" s="4"/>
      <c r="J142" s="4"/>
      <c r="K142" s="4"/>
      <c r="L142" s="4"/>
      <c r="M142" s="4"/>
      <c r="N142" s="4"/>
      <c r="O142" s="4"/>
      <c r="P142" s="4"/>
      <c r="Q142" s="4"/>
      <c r="R142" s="4"/>
      <c r="S142" s="4"/>
      <c r="T142" s="4"/>
      <c r="U142" s="4"/>
      <c r="V142" s="4"/>
      <c r="W142" s="4"/>
      <c r="X142" s="4"/>
      <c r="Y142" s="4"/>
      <c r="Z142" s="4"/>
      <c r="AA142" s="4"/>
    </row>
    <row r="143" spans="1:36">
      <c r="G143" s="4"/>
      <c r="H143" s="4"/>
      <c r="I143" s="4"/>
      <c r="J143" s="4"/>
      <c r="K143" s="4"/>
      <c r="L143" s="4"/>
      <c r="M143" s="4"/>
      <c r="N143" s="4"/>
      <c r="O143" s="4"/>
      <c r="P143" s="4"/>
      <c r="Q143" s="4"/>
      <c r="R143" s="4"/>
      <c r="S143" s="4"/>
      <c r="T143" s="4"/>
      <c r="U143" s="4"/>
      <c r="V143" s="4"/>
      <c r="W143" s="4"/>
      <c r="X143" s="4"/>
      <c r="Y143" s="4"/>
      <c r="Z143" s="4"/>
      <c r="AA143" s="4"/>
    </row>
    <row r="144" spans="1:36">
      <c r="G144" s="4"/>
      <c r="H144" s="4"/>
      <c r="I144" s="4"/>
      <c r="J144" s="4"/>
      <c r="K144" s="4"/>
      <c r="L144" s="4"/>
      <c r="M144" s="4"/>
      <c r="N144" s="4"/>
      <c r="O144" s="4"/>
      <c r="P144" s="4"/>
      <c r="Q144" s="4"/>
      <c r="R144" s="4"/>
      <c r="S144" s="4"/>
      <c r="T144" s="4"/>
      <c r="U144" s="4"/>
      <c r="V144" s="4"/>
      <c r="W144" s="4"/>
      <c r="X144" s="4"/>
      <c r="Y144" s="4"/>
      <c r="Z144" s="4"/>
      <c r="AA144" s="4"/>
    </row>
    <row r="145" spans="1:36">
      <c r="A145" s="265">
        <v>1</v>
      </c>
      <c r="B145" s="263" t="s">
        <v>8</v>
      </c>
      <c r="C145" s="262">
        <v>0.5</v>
      </c>
      <c r="D145" s="261">
        <v>5</v>
      </c>
      <c r="E145" s="260">
        <v>1</v>
      </c>
      <c r="F145" s="261">
        <f>MROUND(BP*C145,AR)</f>
        <v>50</v>
      </c>
      <c r="G145" s="259"/>
      <c r="H145" s="259"/>
      <c r="I145" s="258">
        <f t="shared" ref="I145:I148" si="127">+D145*E145</f>
        <v>5</v>
      </c>
      <c r="J145" s="258">
        <f t="shared" ref="J145:J148" si="128">+I145*F145</f>
        <v>250</v>
      </c>
      <c r="K145" s="259"/>
      <c r="L145" s="259"/>
      <c r="M145" s="259"/>
      <c r="N145" s="259"/>
      <c r="O145" s="259"/>
      <c r="P145" s="259"/>
      <c r="Q145" s="259"/>
      <c r="R145" s="258">
        <f t="shared" ref="R145:R148" si="129">IF(ISNUMBER(SEARCH("bench",$B145)),IF($C145&gt;=0.5,IF($C145&lt;0.6,$D145*$E145," ")," ")," ")</f>
        <v>5</v>
      </c>
      <c r="S145" s="258" t="str">
        <f t="shared" ref="S145:S148" si="130">IF(ISNUMBER(SEARCH("bench",$B145)),IF($C145&gt;=0.6,IF($C145&lt;0.7,$D145*$E145," ")," ")," ")</f>
        <v xml:space="preserve"> </v>
      </c>
      <c r="T145" s="258" t="str">
        <f t="shared" ref="T145:T148" si="131">IF(ISNUMBER(SEARCH("bench",$B145)),IF($C145&gt;=0.7,IF($C145&lt;0.8,$D145*$E145," ")," ")," ")</f>
        <v xml:space="preserve"> </v>
      </c>
      <c r="U145" s="258" t="str">
        <f t="shared" ref="U145:U148" si="132">IF(ISNUMBER(SEARCH("bench",$B145)),IF($C145&gt;=0.8,IF($C145&lt;0.9,$D145*$E145," ")," ")," ")</f>
        <v xml:space="preserve"> </v>
      </c>
      <c r="V145" s="258" t="str">
        <f t="shared" ref="V145:V148" si="133">IF(ISNUMBER(SEARCH("bench",$B145)),IF($C145&gt;=0.9,$D145*$E145," ")," ")</f>
        <v xml:space="preserve"> </v>
      </c>
      <c r="W145" s="259"/>
      <c r="X145" s="259"/>
      <c r="Y145" s="259"/>
      <c r="Z145" s="259"/>
      <c r="AA145" s="259"/>
      <c r="AB145" s="257"/>
      <c r="AC145" s="256"/>
      <c r="AD145" s="255"/>
      <c r="AE145" s="255"/>
      <c r="AF145" s="255"/>
      <c r="AG145" s="255"/>
      <c r="AH145" s="255"/>
      <c r="AI145" s="255"/>
      <c r="AJ145" s="254"/>
    </row>
    <row r="146" spans="1:36">
      <c r="A146" s="253"/>
      <c r="B146" s="252" t="str">
        <f>+B145</f>
        <v>BenchPress</v>
      </c>
      <c r="C146" s="262">
        <v>0.6</v>
      </c>
      <c r="D146" s="261">
        <v>4</v>
      </c>
      <c r="E146" s="260">
        <v>1</v>
      </c>
      <c r="F146" s="261">
        <f>MROUND(BP*C146,AR)</f>
        <v>60</v>
      </c>
      <c r="G146" s="4"/>
      <c r="H146" s="4"/>
      <c r="I146" s="258">
        <f t="shared" si="127"/>
        <v>4</v>
      </c>
      <c r="J146" s="258">
        <f t="shared" si="128"/>
        <v>240</v>
      </c>
      <c r="K146" s="4"/>
      <c r="L146" s="4"/>
      <c r="M146" s="4"/>
      <c r="N146" s="4"/>
      <c r="O146" s="4"/>
      <c r="P146" s="4"/>
      <c r="Q146" s="4"/>
      <c r="R146" s="258" t="str">
        <f t="shared" si="129"/>
        <v xml:space="preserve"> </v>
      </c>
      <c r="S146" s="258">
        <f t="shared" si="130"/>
        <v>4</v>
      </c>
      <c r="T146" s="258" t="str">
        <f t="shared" si="131"/>
        <v xml:space="preserve"> </v>
      </c>
      <c r="U146" s="258" t="str">
        <f t="shared" si="132"/>
        <v xml:space="preserve"> </v>
      </c>
      <c r="V146" s="258" t="str">
        <f t="shared" si="133"/>
        <v xml:space="preserve"> </v>
      </c>
      <c r="W146" s="4"/>
      <c r="X146" s="4"/>
      <c r="Y146" s="4"/>
      <c r="Z146" s="4"/>
      <c r="AA146" s="4"/>
      <c r="AB146" s="5"/>
      <c r="AC146" s="251"/>
      <c r="AD146" s="8"/>
      <c r="AE146" s="8"/>
      <c r="AF146" s="8"/>
      <c r="AG146" s="8"/>
      <c r="AH146" s="8"/>
      <c r="AI146" s="8"/>
      <c r="AJ146" s="16"/>
    </row>
    <row r="147" spans="1:36">
      <c r="A147" s="253"/>
      <c r="B147" s="252" t="str">
        <f>+B146</f>
        <v>BenchPress</v>
      </c>
      <c r="C147" s="262">
        <v>0.7</v>
      </c>
      <c r="D147" s="261">
        <v>3</v>
      </c>
      <c r="E147" s="260">
        <v>2</v>
      </c>
      <c r="F147" s="261">
        <f>MROUND(BP*C147,AR)</f>
        <v>70</v>
      </c>
      <c r="G147" s="4"/>
      <c r="H147" s="4"/>
      <c r="I147" s="258">
        <f t="shared" si="127"/>
        <v>6</v>
      </c>
      <c r="J147" s="258">
        <f t="shared" si="128"/>
        <v>420</v>
      </c>
      <c r="K147" s="4"/>
      <c r="L147" s="4"/>
      <c r="M147" s="4"/>
      <c r="N147" s="4"/>
      <c r="O147" s="4"/>
      <c r="P147" s="4"/>
      <c r="Q147" s="4"/>
      <c r="R147" s="258" t="str">
        <f t="shared" si="129"/>
        <v xml:space="preserve"> </v>
      </c>
      <c r="S147" s="258" t="str">
        <f t="shared" si="130"/>
        <v xml:space="preserve"> </v>
      </c>
      <c r="T147" s="258">
        <f t="shared" si="131"/>
        <v>6</v>
      </c>
      <c r="U147" s="258" t="str">
        <f t="shared" si="132"/>
        <v xml:space="preserve"> </v>
      </c>
      <c r="V147" s="258" t="str">
        <f t="shared" si="133"/>
        <v xml:space="preserve"> </v>
      </c>
      <c r="W147" s="4"/>
      <c r="X147" s="4"/>
      <c r="Y147" s="4"/>
      <c r="Z147" s="4"/>
      <c r="AA147" s="4"/>
      <c r="AB147" s="5"/>
      <c r="AC147" s="251"/>
      <c r="AD147" s="250"/>
      <c r="AE147" s="8"/>
      <c r="AF147" s="8"/>
      <c r="AG147" s="8"/>
      <c r="AH147" s="8"/>
      <c r="AI147" s="8"/>
      <c r="AJ147" s="16"/>
    </row>
    <row r="148" spans="1:36">
      <c r="A148" s="253"/>
      <c r="B148" s="252" t="str">
        <f>+B146</f>
        <v>BenchPress</v>
      </c>
      <c r="C148" s="262">
        <v>0.8</v>
      </c>
      <c r="D148" s="261">
        <v>2</v>
      </c>
      <c r="E148" s="260">
        <v>5</v>
      </c>
      <c r="F148" s="261">
        <f>MROUND(BP*C148,AR)</f>
        <v>80</v>
      </c>
      <c r="G148" s="4"/>
      <c r="H148" s="4"/>
      <c r="I148" s="258">
        <f t="shared" si="127"/>
        <v>10</v>
      </c>
      <c r="J148" s="258">
        <f t="shared" si="128"/>
        <v>800</v>
      </c>
      <c r="K148" s="4"/>
      <c r="L148" s="4"/>
      <c r="M148" s="4"/>
      <c r="N148" s="4"/>
      <c r="O148" s="4"/>
      <c r="P148" s="4"/>
      <c r="Q148" s="4"/>
      <c r="R148" s="258" t="str">
        <f t="shared" si="129"/>
        <v xml:space="preserve"> </v>
      </c>
      <c r="S148" s="258" t="str">
        <f t="shared" si="130"/>
        <v xml:space="preserve"> </v>
      </c>
      <c r="T148" s="258" t="str">
        <f t="shared" si="131"/>
        <v xml:space="preserve"> </v>
      </c>
      <c r="U148" s="258">
        <f t="shared" si="132"/>
        <v>10</v>
      </c>
      <c r="V148" s="258" t="str">
        <f t="shared" si="133"/>
        <v xml:space="preserve"> </v>
      </c>
      <c r="W148" s="4"/>
      <c r="X148" s="4"/>
      <c r="Y148" s="4"/>
      <c r="Z148" s="4"/>
      <c r="AA148" s="4"/>
      <c r="AB148" s="5"/>
      <c r="AC148" s="250"/>
      <c r="AD148" s="250"/>
      <c r="AE148" s="250"/>
      <c r="AF148" s="250"/>
      <c r="AG148" s="250"/>
      <c r="AH148" s="8"/>
      <c r="AI148" s="8"/>
      <c r="AJ148" s="16"/>
    </row>
    <row r="149" spans="1:36">
      <c r="A149" s="264"/>
      <c r="B149" s="8"/>
      <c r="C149" s="8"/>
      <c r="D149" s="8"/>
      <c r="E149" s="8"/>
      <c r="F149" s="366"/>
      <c r="G149" s="4"/>
      <c r="H149" s="4"/>
      <c r="I149" s="4"/>
      <c r="J149" s="4"/>
      <c r="K149" s="4"/>
      <c r="L149" s="4"/>
      <c r="M149" s="4"/>
      <c r="N149" s="4"/>
      <c r="O149" s="4"/>
      <c r="P149" s="4"/>
      <c r="Q149" s="4"/>
      <c r="R149" s="4"/>
      <c r="S149" s="4"/>
      <c r="T149" s="4"/>
      <c r="U149" s="4"/>
      <c r="V149" s="4"/>
      <c r="W149" s="4"/>
      <c r="X149" s="4"/>
      <c r="Y149" s="4"/>
      <c r="Z149" s="4"/>
      <c r="AA149" s="4"/>
      <c r="AB149" s="8"/>
      <c r="AC149" s="8"/>
      <c r="AD149" s="8"/>
      <c r="AE149" s="8"/>
      <c r="AF149" s="8"/>
      <c r="AG149" s="8"/>
      <c r="AH149" s="8"/>
      <c r="AI149" s="8"/>
      <c r="AJ149" s="16"/>
    </row>
    <row r="150" spans="1:36">
      <c r="A150" s="249">
        <v>2</v>
      </c>
      <c r="B150" s="248" t="s">
        <v>2</v>
      </c>
      <c r="C150" s="247">
        <v>0.5</v>
      </c>
      <c r="D150" s="246">
        <v>5</v>
      </c>
      <c r="E150" s="245">
        <v>1</v>
      </c>
      <c r="F150" s="246">
        <f t="shared" ref="F150:F157" si="134">MROUND(SQ*C150,AR)</f>
        <v>50</v>
      </c>
      <c r="G150" s="244">
        <f>+D150*E150</f>
        <v>5</v>
      </c>
      <c r="H150" s="244">
        <f>+F150*G150</f>
        <v>250</v>
      </c>
      <c r="I150" s="4"/>
      <c r="J150" s="4"/>
      <c r="K150" s="4"/>
      <c r="L150" s="4"/>
      <c r="M150" s="244">
        <f t="shared" ref="M150:M157" si="135">IF(ISNUMBER(SEARCH("squat",$B150)),IF($C150&gt;=0.5,IF($C150&lt;0.6,$D150*$E150," ")," ")," ")</f>
        <v>5</v>
      </c>
      <c r="N150" s="244" t="str">
        <f t="shared" ref="N150:N157" si="136">IF(ISNUMBER(SEARCH("squat",$B150)),IF($C150&gt;=0.6,IF($C150&lt;0.7,$D150*$E150," ")," ")," ")</f>
        <v xml:space="preserve"> </v>
      </c>
      <c r="O150" s="244" t="str">
        <f t="shared" ref="O150:O157" si="137">IF(ISNUMBER(SEARCH("squat",$B150)),IF($C150&gt;=0.7,IF($C150&lt;0.8,$D150*$E150," ")," ")," ")</f>
        <v xml:space="preserve"> </v>
      </c>
      <c r="P150" s="244" t="str">
        <f t="shared" ref="P150:P157" si="138">IF(ISNUMBER(SEARCH("squat",$B150)),IF($C150&gt;=0.8,IF($C150&lt;0.9,$D150*$E150," ")," ")," ")</f>
        <v xml:space="preserve"> </v>
      </c>
      <c r="Q150" s="244" t="str">
        <f t="shared" ref="Q150:Q157" si="139">IF(ISNUMBER(SEARCH("squat",$B150)),IF($C150&gt;=0.9,$D150*$E150," ")," ")</f>
        <v xml:space="preserve"> </v>
      </c>
      <c r="R150" s="4"/>
      <c r="S150" s="4"/>
      <c r="T150" s="4"/>
      <c r="U150" s="4"/>
      <c r="V150" s="4"/>
      <c r="W150" s="4"/>
      <c r="X150" s="4"/>
      <c r="Y150" s="4"/>
      <c r="Z150" s="4"/>
      <c r="AA150" s="4"/>
      <c r="AB150" s="5"/>
      <c r="AC150" s="250"/>
      <c r="AD150" s="8"/>
      <c r="AE150" s="8"/>
      <c r="AF150" s="8"/>
      <c r="AG150" s="8"/>
      <c r="AH150" s="8"/>
      <c r="AI150" s="8"/>
      <c r="AJ150" s="16"/>
    </row>
    <row r="151" spans="1:36">
      <c r="A151" s="243"/>
      <c r="B151" s="267" t="str">
        <f t="shared" ref="B151:B157" si="140">+B150</f>
        <v>Squat</v>
      </c>
      <c r="C151" s="247">
        <v>0.6</v>
      </c>
      <c r="D151" s="246">
        <v>5</v>
      </c>
      <c r="E151" s="245">
        <v>1</v>
      </c>
      <c r="F151" s="246">
        <f t="shared" si="134"/>
        <v>60</v>
      </c>
      <c r="G151" s="244">
        <f t="shared" ref="G151:G152" si="141">+D151*E151</f>
        <v>5</v>
      </c>
      <c r="H151" s="244">
        <f t="shared" ref="H151:H152" si="142">+F151*G151</f>
        <v>300</v>
      </c>
      <c r="I151" s="4"/>
      <c r="J151" s="4"/>
      <c r="K151" s="4"/>
      <c r="L151" s="4"/>
      <c r="M151" s="244" t="str">
        <f t="shared" si="135"/>
        <v xml:space="preserve"> </v>
      </c>
      <c r="N151" s="244">
        <f t="shared" si="136"/>
        <v>5</v>
      </c>
      <c r="O151" s="244" t="str">
        <f t="shared" si="137"/>
        <v xml:space="preserve"> </v>
      </c>
      <c r="P151" s="244" t="str">
        <f t="shared" si="138"/>
        <v xml:space="preserve"> </v>
      </c>
      <c r="Q151" s="244" t="str">
        <f t="shared" si="139"/>
        <v xml:space="preserve"> </v>
      </c>
      <c r="R151" s="4"/>
      <c r="S151" s="4"/>
      <c r="T151" s="4"/>
      <c r="U151" s="4"/>
      <c r="V151" s="4"/>
      <c r="W151" s="4"/>
      <c r="X151" s="4"/>
      <c r="Y151" s="4"/>
      <c r="Z151" s="4"/>
      <c r="AA151" s="4"/>
      <c r="AB151" s="5"/>
      <c r="AC151" s="256"/>
      <c r="AD151" s="8"/>
      <c r="AE151" s="8"/>
      <c r="AF151" s="8"/>
      <c r="AG151" s="8"/>
      <c r="AH151" s="8"/>
      <c r="AI151" s="8"/>
      <c r="AJ151" s="16"/>
    </row>
    <row r="152" spans="1:36">
      <c r="A152" s="243"/>
      <c r="B152" s="267" t="str">
        <f t="shared" si="140"/>
        <v>Squat</v>
      </c>
      <c r="C152" s="247">
        <v>0.7</v>
      </c>
      <c r="D152" s="246">
        <v>8</v>
      </c>
      <c r="E152" s="245">
        <v>1</v>
      </c>
      <c r="F152" s="246">
        <f t="shared" si="134"/>
        <v>70</v>
      </c>
      <c r="G152" s="244">
        <f t="shared" si="141"/>
        <v>8</v>
      </c>
      <c r="H152" s="244">
        <f t="shared" si="142"/>
        <v>560</v>
      </c>
      <c r="I152" s="4"/>
      <c r="J152" s="4"/>
      <c r="K152" s="4"/>
      <c r="L152" s="4"/>
      <c r="M152" s="244" t="str">
        <f t="shared" si="135"/>
        <v xml:space="preserve"> </v>
      </c>
      <c r="N152" s="244" t="str">
        <f t="shared" si="136"/>
        <v xml:space="preserve"> </v>
      </c>
      <c r="O152" s="244">
        <f t="shared" si="137"/>
        <v>8</v>
      </c>
      <c r="P152" s="244" t="str">
        <f t="shared" si="138"/>
        <v xml:space="preserve"> </v>
      </c>
      <c r="Q152" s="244" t="str">
        <f t="shared" si="139"/>
        <v xml:space="preserve"> </v>
      </c>
      <c r="R152" s="4"/>
      <c r="S152" s="4"/>
      <c r="T152" s="4"/>
      <c r="U152" s="4"/>
      <c r="V152" s="4"/>
      <c r="W152" s="4"/>
      <c r="X152" s="4"/>
      <c r="Y152" s="4"/>
      <c r="Z152" s="4"/>
      <c r="AA152" s="4"/>
      <c r="AB152" s="5"/>
      <c r="AC152" s="250"/>
      <c r="AD152" s="8"/>
      <c r="AE152" s="8"/>
      <c r="AF152" s="8"/>
      <c r="AG152" s="8"/>
      <c r="AH152" s="8"/>
      <c r="AI152" s="8"/>
      <c r="AJ152" s="16"/>
    </row>
    <row r="153" spans="1:36">
      <c r="A153" s="243"/>
      <c r="B153" s="267" t="str">
        <f t="shared" si="140"/>
        <v>Squat</v>
      </c>
      <c r="C153" s="247">
        <v>0.7</v>
      </c>
      <c r="D153" s="246">
        <v>3</v>
      </c>
      <c r="E153" s="245">
        <v>1</v>
      </c>
      <c r="F153" s="246">
        <f t="shared" si="134"/>
        <v>70</v>
      </c>
      <c r="G153" s="244">
        <f t="shared" ref="G153:G155" si="143">+D153*E153</f>
        <v>3</v>
      </c>
      <c r="H153" s="244">
        <f t="shared" ref="H153:H155" si="144">+F153*G153</f>
        <v>210</v>
      </c>
      <c r="I153" s="4"/>
      <c r="J153" s="4"/>
      <c r="K153" s="4"/>
      <c r="L153" s="4"/>
      <c r="M153" s="244" t="str">
        <f t="shared" si="135"/>
        <v xml:space="preserve"> </v>
      </c>
      <c r="N153" s="244" t="str">
        <f t="shared" si="136"/>
        <v xml:space="preserve"> </v>
      </c>
      <c r="O153" s="244">
        <f t="shared" si="137"/>
        <v>3</v>
      </c>
      <c r="P153" s="244" t="str">
        <f t="shared" si="138"/>
        <v xml:space="preserve"> </v>
      </c>
      <c r="Q153" s="244" t="str">
        <f t="shared" si="139"/>
        <v xml:space="preserve"> </v>
      </c>
      <c r="R153" s="4"/>
      <c r="S153" s="4"/>
      <c r="T153" s="4"/>
      <c r="U153" s="4"/>
      <c r="V153" s="4"/>
      <c r="W153" s="4"/>
      <c r="X153" s="4"/>
      <c r="Y153" s="4"/>
      <c r="Z153" s="4"/>
      <c r="AA153" s="4"/>
      <c r="AB153" s="5"/>
      <c r="AC153" s="256"/>
      <c r="AD153" s="8"/>
      <c r="AE153" s="8"/>
      <c r="AF153" s="8"/>
      <c r="AG153" s="8"/>
      <c r="AH153" s="8"/>
      <c r="AI153" s="8"/>
      <c r="AJ153" s="16"/>
    </row>
    <row r="154" spans="1:36">
      <c r="A154" s="243"/>
      <c r="B154" s="267" t="str">
        <f t="shared" si="140"/>
        <v>Squat</v>
      </c>
      <c r="C154" s="247">
        <v>0.7</v>
      </c>
      <c r="D154" s="246">
        <v>6</v>
      </c>
      <c r="E154" s="245">
        <v>1</v>
      </c>
      <c r="F154" s="246">
        <f t="shared" si="134"/>
        <v>70</v>
      </c>
      <c r="G154" s="244">
        <f t="shared" si="143"/>
        <v>6</v>
      </c>
      <c r="H154" s="244">
        <f t="shared" si="144"/>
        <v>420</v>
      </c>
      <c r="I154" s="4"/>
      <c r="J154" s="4"/>
      <c r="K154" s="4"/>
      <c r="L154" s="4"/>
      <c r="M154" s="244" t="str">
        <f t="shared" si="135"/>
        <v xml:space="preserve"> </v>
      </c>
      <c r="N154" s="244" t="str">
        <f t="shared" si="136"/>
        <v xml:space="preserve"> </v>
      </c>
      <c r="O154" s="244">
        <f t="shared" si="137"/>
        <v>6</v>
      </c>
      <c r="P154" s="244" t="str">
        <f t="shared" si="138"/>
        <v xml:space="preserve"> </v>
      </c>
      <c r="Q154" s="244" t="str">
        <f t="shared" si="139"/>
        <v xml:space="preserve"> </v>
      </c>
      <c r="R154" s="4"/>
      <c r="S154" s="4"/>
      <c r="T154" s="4"/>
      <c r="U154" s="4"/>
      <c r="V154" s="4"/>
      <c r="W154" s="4"/>
      <c r="X154" s="4"/>
      <c r="Y154" s="4"/>
      <c r="Z154" s="4"/>
      <c r="AA154" s="4"/>
      <c r="AB154" s="5"/>
      <c r="AC154" s="250"/>
      <c r="AD154" s="8"/>
      <c r="AE154" s="8"/>
      <c r="AF154" s="8"/>
      <c r="AG154" s="8"/>
      <c r="AH154" s="8"/>
      <c r="AI154" s="8"/>
      <c r="AJ154" s="16"/>
    </row>
    <row r="155" spans="1:36">
      <c r="A155" s="243"/>
      <c r="B155" s="267" t="str">
        <f t="shared" si="140"/>
        <v>Squat</v>
      </c>
      <c r="C155" s="247">
        <v>0.7</v>
      </c>
      <c r="D155" s="246">
        <v>2</v>
      </c>
      <c r="E155" s="245">
        <v>1</v>
      </c>
      <c r="F155" s="246">
        <f t="shared" si="134"/>
        <v>70</v>
      </c>
      <c r="G155" s="244">
        <f t="shared" si="143"/>
        <v>2</v>
      </c>
      <c r="H155" s="244">
        <f t="shared" si="144"/>
        <v>140</v>
      </c>
      <c r="I155" s="4"/>
      <c r="J155" s="4"/>
      <c r="K155" s="4"/>
      <c r="L155" s="4"/>
      <c r="M155" s="244" t="str">
        <f t="shared" si="135"/>
        <v xml:space="preserve"> </v>
      </c>
      <c r="N155" s="244" t="str">
        <f t="shared" si="136"/>
        <v xml:space="preserve"> </v>
      </c>
      <c r="O155" s="244">
        <f t="shared" si="137"/>
        <v>2</v>
      </c>
      <c r="P155" s="244" t="str">
        <f t="shared" si="138"/>
        <v xml:space="preserve"> </v>
      </c>
      <c r="Q155" s="244" t="str">
        <f t="shared" si="139"/>
        <v xml:space="preserve"> </v>
      </c>
      <c r="R155" s="4"/>
      <c r="S155" s="4"/>
      <c r="T155" s="4"/>
      <c r="U155" s="4"/>
      <c r="V155" s="4"/>
      <c r="W155" s="4"/>
      <c r="X155" s="4"/>
      <c r="Y155" s="4"/>
      <c r="Z155" s="4"/>
      <c r="AA155" s="4"/>
      <c r="AB155" s="5"/>
      <c r="AC155" s="250"/>
      <c r="AD155" s="8"/>
      <c r="AE155" s="8"/>
      <c r="AF155" s="8"/>
      <c r="AG155" s="8"/>
      <c r="AH155" s="8"/>
      <c r="AI155" s="8"/>
      <c r="AJ155" s="16"/>
    </row>
    <row r="156" spans="1:36">
      <c r="A156" s="243"/>
      <c r="B156" s="267" t="str">
        <f t="shared" si="140"/>
        <v>Squat</v>
      </c>
      <c r="C156" s="247">
        <v>0.7</v>
      </c>
      <c r="D156" s="246">
        <v>7</v>
      </c>
      <c r="E156" s="245">
        <v>1</v>
      </c>
      <c r="F156" s="246">
        <f t="shared" si="134"/>
        <v>70</v>
      </c>
      <c r="G156" s="244">
        <f t="shared" ref="G156:G157" si="145">+D156*E156</f>
        <v>7</v>
      </c>
      <c r="H156" s="244">
        <f t="shared" ref="H156:H157" si="146">+F156*G156</f>
        <v>490</v>
      </c>
      <c r="I156" s="4"/>
      <c r="J156" s="4"/>
      <c r="K156" s="4"/>
      <c r="L156" s="4"/>
      <c r="M156" s="244" t="str">
        <f t="shared" si="135"/>
        <v xml:space="preserve"> </v>
      </c>
      <c r="N156" s="244" t="str">
        <f t="shared" si="136"/>
        <v xml:space="preserve"> </v>
      </c>
      <c r="O156" s="244">
        <f t="shared" si="137"/>
        <v>7</v>
      </c>
      <c r="P156" s="244" t="str">
        <f t="shared" si="138"/>
        <v xml:space="preserve"> </v>
      </c>
      <c r="Q156" s="244" t="str">
        <f t="shared" si="139"/>
        <v xml:space="preserve"> </v>
      </c>
      <c r="R156" s="4"/>
      <c r="S156" s="4"/>
      <c r="T156" s="4"/>
      <c r="U156" s="4"/>
      <c r="V156" s="4"/>
      <c r="W156" s="4"/>
      <c r="X156" s="4"/>
      <c r="Y156" s="4"/>
      <c r="Z156" s="4"/>
      <c r="AA156" s="4"/>
      <c r="AB156" s="5"/>
      <c r="AC156" s="256"/>
      <c r="AD156" s="8"/>
      <c r="AE156" s="8"/>
      <c r="AF156" s="8"/>
      <c r="AG156" s="8"/>
      <c r="AH156" s="8"/>
      <c r="AI156" s="8"/>
      <c r="AJ156" s="16"/>
    </row>
    <row r="157" spans="1:36">
      <c r="A157" s="243"/>
      <c r="B157" s="267" t="str">
        <f t="shared" si="140"/>
        <v>Squat</v>
      </c>
      <c r="C157" s="247">
        <v>0.7</v>
      </c>
      <c r="D157" s="246">
        <v>4</v>
      </c>
      <c r="E157" s="245">
        <v>1</v>
      </c>
      <c r="F157" s="246">
        <f t="shared" si="134"/>
        <v>70</v>
      </c>
      <c r="G157" s="244">
        <f t="shared" si="145"/>
        <v>4</v>
      </c>
      <c r="H157" s="244">
        <f t="shared" si="146"/>
        <v>280</v>
      </c>
      <c r="I157" s="4"/>
      <c r="J157" s="4"/>
      <c r="K157" s="4"/>
      <c r="L157" s="4"/>
      <c r="M157" s="244" t="str">
        <f t="shared" si="135"/>
        <v xml:space="preserve"> </v>
      </c>
      <c r="N157" s="244" t="str">
        <f t="shared" si="136"/>
        <v xml:space="preserve"> </v>
      </c>
      <c r="O157" s="244">
        <f t="shared" si="137"/>
        <v>4</v>
      </c>
      <c r="P157" s="244" t="str">
        <f t="shared" si="138"/>
        <v xml:space="preserve"> </v>
      </c>
      <c r="Q157" s="244" t="str">
        <f t="shared" si="139"/>
        <v xml:space="preserve"> </v>
      </c>
      <c r="R157" s="4"/>
      <c r="S157" s="4"/>
      <c r="T157" s="4"/>
      <c r="U157" s="4"/>
      <c r="V157" s="4"/>
      <c r="W157" s="4"/>
      <c r="X157" s="4"/>
      <c r="Y157" s="4"/>
      <c r="Z157" s="4"/>
      <c r="AA157" s="4"/>
      <c r="AB157" s="5"/>
      <c r="AC157" s="250"/>
      <c r="AD157" s="8"/>
      <c r="AE157" s="8"/>
      <c r="AF157" s="8"/>
      <c r="AG157" s="8"/>
      <c r="AH157" s="8"/>
      <c r="AI157" s="8"/>
      <c r="AJ157" s="16"/>
    </row>
    <row r="158" spans="1:36">
      <c r="A158" s="264"/>
      <c r="B158" s="8"/>
      <c r="C158" s="8"/>
      <c r="D158" s="8"/>
      <c r="E158" s="8"/>
      <c r="F158" s="366"/>
      <c r="G158" s="4"/>
      <c r="H158" s="4"/>
      <c r="I158" s="4"/>
      <c r="J158" s="4"/>
      <c r="K158" s="4"/>
      <c r="L158" s="4"/>
      <c r="M158" s="4"/>
      <c r="N158" s="4"/>
      <c r="O158" s="4"/>
      <c r="P158" s="4"/>
      <c r="Q158" s="4"/>
      <c r="R158" s="4"/>
      <c r="S158" s="4"/>
      <c r="T158" s="4"/>
      <c r="U158" s="4"/>
      <c r="V158" s="4"/>
      <c r="W158" s="4"/>
      <c r="X158" s="4"/>
      <c r="Y158" s="4"/>
      <c r="Z158" s="4"/>
      <c r="AA158" s="4"/>
      <c r="AB158" s="8"/>
      <c r="AC158" s="8"/>
      <c r="AD158" s="8"/>
      <c r="AE158" s="8"/>
      <c r="AF158" s="8"/>
      <c r="AG158" s="8"/>
      <c r="AH158" s="8"/>
      <c r="AI158" s="8"/>
      <c r="AJ158" s="16"/>
    </row>
    <row r="159" spans="1:36">
      <c r="A159" s="268">
        <v>3</v>
      </c>
      <c r="B159" s="269" t="s">
        <v>92</v>
      </c>
      <c r="C159" s="270">
        <v>0.55000000000000004</v>
      </c>
      <c r="D159" s="271">
        <v>4</v>
      </c>
      <c r="E159" s="272">
        <v>1</v>
      </c>
      <c r="F159" s="271">
        <f>MROUND(BP*C159,AR)</f>
        <v>55</v>
      </c>
      <c r="G159" s="4"/>
      <c r="H159" s="4"/>
      <c r="I159" s="273">
        <f t="shared" ref="I159:I161" si="147">+D159*E159</f>
        <v>4</v>
      </c>
      <c r="J159" s="273">
        <f t="shared" ref="J159:J161" si="148">+I159*F159</f>
        <v>220</v>
      </c>
      <c r="K159" s="4"/>
      <c r="L159" s="4"/>
      <c r="M159" s="4"/>
      <c r="N159" s="4"/>
      <c r="O159" s="4"/>
      <c r="P159" s="4"/>
      <c r="Q159" s="4"/>
      <c r="R159" s="273">
        <f t="shared" ref="R159:R161" si="149">IF(ISNUMBER(SEARCH("bench",$B159)),IF($C159&gt;=0.5,IF($C159&lt;0.6,$D159*$E159," ")," ")," ")</f>
        <v>4</v>
      </c>
      <c r="S159" s="273" t="str">
        <f t="shared" ref="S159:S161" si="150">IF(ISNUMBER(SEARCH("bench",$B159)),IF($C159&gt;=0.6,IF($C159&lt;0.7,$D159*$E159," ")," ")," ")</f>
        <v xml:space="preserve"> </v>
      </c>
      <c r="T159" s="273" t="str">
        <f t="shared" ref="T159:T161" si="151">IF(ISNUMBER(SEARCH("bench",$B159)),IF($C159&gt;=0.7,IF($C159&lt;0.8,$D159*$E159," ")," ")," ")</f>
        <v xml:space="preserve"> </v>
      </c>
      <c r="U159" s="273" t="str">
        <f t="shared" ref="U159:U161" si="152">IF(ISNUMBER(SEARCH("bench",$B159)),IF($C159&gt;=0.8,IF($C159&lt;0.9,$D159*$E159," ")," ")," ")</f>
        <v xml:space="preserve"> </v>
      </c>
      <c r="V159" s="273" t="str">
        <f t="shared" ref="V159:V161" si="153">IF(ISNUMBER(SEARCH("bench",$B159)),IF($C159&gt;=0.9,$D159*$E159," ")," ")</f>
        <v xml:space="preserve"> </v>
      </c>
      <c r="W159" s="4"/>
      <c r="X159" s="4"/>
      <c r="Y159" s="4"/>
      <c r="Z159" s="4"/>
      <c r="AA159" s="4"/>
      <c r="AB159" s="5"/>
      <c r="AC159" s="251"/>
      <c r="AD159" s="8"/>
      <c r="AE159" s="8"/>
      <c r="AF159" s="8"/>
      <c r="AG159" s="8"/>
      <c r="AH159" s="8"/>
      <c r="AI159" s="8"/>
      <c r="AJ159" s="16"/>
    </row>
    <row r="160" spans="1:36">
      <c r="A160" s="268"/>
      <c r="B160" s="252" t="str">
        <f>+B159</f>
        <v>BenchPress w. Chains</v>
      </c>
      <c r="C160" s="262">
        <v>0.65</v>
      </c>
      <c r="D160" s="261">
        <v>4</v>
      </c>
      <c r="E160" s="260">
        <v>1</v>
      </c>
      <c r="F160" s="261">
        <f>MROUND(BP*C160,AR)</f>
        <v>65</v>
      </c>
      <c r="G160" s="4"/>
      <c r="H160" s="4"/>
      <c r="I160" s="258">
        <f t="shared" si="147"/>
        <v>4</v>
      </c>
      <c r="J160" s="258">
        <f t="shared" si="148"/>
        <v>260</v>
      </c>
      <c r="K160" s="4"/>
      <c r="L160" s="4"/>
      <c r="M160" s="4"/>
      <c r="N160" s="4"/>
      <c r="O160" s="4"/>
      <c r="P160" s="4"/>
      <c r="Q160" s="4"/>
      <c r="R160" s="258" t="str">
        <f t="shared" si="149"/>
        <v xml:space="preserve"> </v>
      </c>
      <c r="S160" s="258">
        <f t="shared" si="150"/>
        <v>4</v>
      </c>
      <c r="T160" s="258" t="str">
        <f t="shared" si="151"/>
        <v xml:space="preserve"> </v>
      </c>
      <c r="U160" s="258" t="str">
        <f t="shared" si="152"/>
        <v xml:space="preserve"> </v>
      </c>
      <c r="V160" s="258" t="str">
        <f t="shared" si="153"/>
        <v xml:space="preserve"> </v>
      </c>
      <c r="W160" s="4"/>
      <c r="X160" s="4"/>
      <c r="Y160" s="4"/>
      <c r="Z160" s="4"/>
      <c r="AA160" s="4"/>
      <c r="AB160" s="5"/>
      <c r="AC160" s="256"/>
      <c r="AD160" s="8"/>
      <c r="AE160" s="8"/>
      <c r="AF160" s="8"/>
      <c r="AG160" s="8"/>
      <c r="AH160" s="8"/>
      <c r="AI160" s="8"/>
      <c r="AJ160" s="16"/>
    </row>
    <row r="161" spans="1:36">
      <c r="A161" s="253"/>
      <c r="B161" s="252" t="str">
        <f>+B160</f>
        <v>BenchPress w. Chains</v>
      </c>
      <c r="C161" s="262">
        <v>0.75</v>
      </c>
      <c r="D161" s="261">
        <v>4</v>
      </c>
      <c r="E161" s="260">
        <v>4</v>
      </c>
      <c r="F161" s="261">
        <f>MROUND(BP*C161,AR)</f>
        <v>75</v>
      </c>
      <c r="G161" s="4"/>
      <c r="H161" s="4"/>
      <c r="I161" s="258">
        <f t="shared" si="147"/>
        <v>16</v>
      </c>
      <c r="J161" s="258">
        <f t="shared" si="148"/>
        <v>1200</v>
      </c>
      <c r="K161" s="4"/>
      <c r="L161" s="4"/>
      <c r="M161" s="4"/>
      <c r="N161" s="4"/>
      <c r="O161" s="4"/>
      <c r="P161" s="4"/>
      <c r="Q161" s="4"/>
      <c r="R161" s="258" t="str">
        <f t="shared" si="149"/>
        <v xml:space="preserve"> </v>
      </c>
      <c r="S161" s="258" t="str">
        <f t="shared" si="150"/>
        <v xml:space="preserve"> </v>
      </c>
      <c r="T161" s="258">
        <f t="shared" si="151"/>
        <v>16</v>
      </c>
      <c r="U161" s="258" t="str">
        <f t="shared" si="152"/>
        <v xml:space="preserve"> </v>
      </c>
      <c r="V161" s="258" t="str">
        <f t="shared" si="153"/>
        <v xml:space="preserve"> </v>
      </c>
      <c r="W161" s="4"/>
      <c r="X161" s="4"/>
      <c r="Y161" s="4"/>
      <c r="Z161" s="4"/>
      <c r="AA161" s="4"/>
      <c r="AB161" s="5"/>
      <c r="AC161" s="250"/>
      <c r="AD161" s="250"/>
      <c r="AE161" s="250"/>
      <c r="AF161" s="250"/>
      <c r="AG161" s="8"/>
      <c r="AH161" s="8"/>
      <c r="AI161" s="8"/>
      <c r="AJ161" s="16"/>
    </row>
    <row r="162" spans="1:36">
      <c r="AJ162" s="16"/>
    </row>
    <row r="163" spans="1:36">
      <c r="A163" s="274">
        <v>4</v>
      </c>
      <c r="B163" s="250" t="s">
        <v>3</v>
      </c>
      <c r="C163" s="275"/>
      <c r="D163" s="276">
        <v>10</v>
      </c>
      <c r="E163" s="277">
        <v>5</v>
      </c>
      <c r="F163" s="276"/>
      <c r="G163" s="4"/>
      <c r="H163" s="4"/>
      <c r="I163" s="4"/>
      <c r="J163" s="4"/>
      <c r="K163" s="4"/>
      <c r="L163" s="4"/>
      <c r="M163" s="4"/>
      <c r="N163" s="4"/>
      <c r="O163" s="4"/>
      <c r="P163" s="4"/>
      <c r="Q163" s="4"/>
      <c r="R163" s="4"/>
      <c r="S163" s="4"/>
      <c r="T163" s="4"/>
      <c r="U163" s="4"/>
      <c r="V163" s="4"/>
      <c r="W163" s="4"/>
      <c r="X163" s="4"/>
      <c r="Y163" s="4"/>
      <c r="Z163" s="4"/>
      <c r="AA163" s="4"/>
      <c r="AB163" s="8"/>
      <c r="AC163" s="250"/>
      <c r="AD163" s="250"/>
      <c r="AE163" s="250"/>
      <c r="AF163" s="250"/>
      <c r="AG163" s="250"/>
      <c r="AH163" s="8"/>
      <c r="AI163" s="8"/>
      <c r="AJ163" s="16"/>
    </row>
    <row r="164" spans="1:36">
      <c r="A164" s="274">
        <v>5</v>
      </c>
      <c r="B164" s="250" t="s">
        <v>52</v>
      </c>
      <c r="C164" s="275"/>
      <c r="D164" s="276">
        <v>10</v>
      </c>
      <c r="E164" s="277">
        <v>5</v>
      </c>
      <c r="F164" s="276"/>
      <c r="G164" s="4"/>
      <c r="H164" s="4"/>
      <c r="I164" s="4"/>
      <c r="J164" s="4"/>
      <c r="K164" s="4"/>
      <c r="L164" s="4"/>
      <c r="M164" s="4"/>
      <c r="N164" s="4"/>
      <c r="O164" s="4"/>
      <c r="P164" s="4"/>
      <c r="Q164" s="4"/>
      <c r="R164" s="4"/>
      <c r="S164" s="4"/>
      <c r="T164" s="4"/>
      <c r="U164" s="4"/>
      <c r="V164" s="4"/>
      <c r="W164" s="4"/>
      <c r="X164" s="4"/>
      <c r="Y164" s="4"/>
      <c r="Z164" s="4"/>
      <c r="AA164" s="4"/>
      <c r="AB164" s="8"/>
      <c r="AC164" s="250"/>
      <c r="AD164" s="250"/>
      <c r="AE164" s="250"/>
      <c r="AF164" s="250"/>
      <c r="AG164" s="250"/>
      <c r="AH164" s="8"/>
      <c r="AI164" s="8"/>
      <c r="AJ164" s="16"/>
    </row>
    <row r="165" spans="1:36">
      <c r="A165" s="274">
        <v>6</v>
      </c>
      <c r="B165" s="250" t="s">
        <v>48</v>
      </c>
      <c r="C165" s="275"/>
      <c r="D165" s="276">
        <v>5</v>
      </c>
      <c r="E165" s="277">
        <v>5</v>
      </c>
      <c r="F165" s="276"/>
      <c r="G165" s="90"/>
      <c r="H165" s="90"/>
      <c r="I165" s="90"/>
      <c r="J165" s="90"/>
      <c r="K165" s="90"/>
      <c r="L165" s="90"/>
      <c r="M165" s="90"/>
      <c r="N165" s="90"/>
      <c r="O165" s="90"/>
      <c r="P165" s="90"/>
      <c r="Q165" s="90"/>
      <c r="R165" s="90"/>
      <c r="S165" s="90"/>
      <c r="T165" s="90"/>
      <c r="U165" s="90"/>
      <c r="V165" s="90"/>
      <c r="W165" s="90"/>
      <c r="X165" s="90"/>
      <c r="Y165" s="90"/>
      <c r="Z165" s="90"/>
      <c r="AA165" s="90"/>
      <c r="AB165" s="27"/>
      <c r="AC165" s="250"/>
      <c r="AD165" s="250"/>
      <c r="AE165" s="250"/>
      <c r="AF165" s="250"/>
      <c r="AG165" s="250"/>
      <c r="AH165" s="27"/>
      <c r="AI165" s="27"/>
      <c r="AJ165" s="19"/>
    </row>
    <row r="166" spans="1:36">
      <c r="W166" s="4"/>
      <c r="X166" s="4"/>
      <c r="Y166" s="4"/>
      <c r="Z166" s="4"/>
      <c r="AA166" s="4"/>
    </row>
    <row r="167" spans="1:36" ht="15" thickBot="1">
      <c r="G167" s="4"/>
      <c r="H167" s="4"/>
      <c r="I167" s="4"/>
      <c r="J167" s="4"/>
      <c r="K167" s="4"/>
      <c r="L167" s="4"/>
      <c r="M167" s="4"/>
      <c r="N167" s="4"/>
      <c r="O167" s="4"/>
      <c r="P167" s="4"/>
      <c r="Q167" s="4"/>
      <c r="R167" s="4"/>
      <c r="S167" s="4"/>
      <c r="T167" s="4"/>
      <c r="U167" s="4"/>
      <c r="V167" s="4"/>
      <c r="W167" s="4"/>
      <c r="X167" s="4"/>
      <c r="Y167" s="4"/>
      <c r="Z167" s="4"/>
      <c r="AA167" s="4"/>
    </row>
    <row r="168" spans="1:36" ht="15" thickBot="1">
      <c r="A168" s="409" t="s">
        <v>17</v>
      </c>
      <c r="B168" s="410"/>
      <c r="C168" s="59" t="s">
        <v>0</v>
      </c>
      <c r="D168" s="59" t="s">
        <v>5</v>
      </c>
      <c r="E168" s="59" t="s">
        <v>6</v>
      </c>
      <c r="F168" s="369" t="s">
        <v>7</v>
      </c>
      <c r="G168" s="4"/>
      <c r="H168" s="4"/>
      <c r="I168" s="4"/>
      <c r="J168" s="4"/>
      <c r="K168" s="4"/>
      <c r="L168" s="4"/>
      <c r="M168" s="4"/>
      <c r="N168" s="4"/>
      <c r="O168" s="4"/>
      <c r="P168" s="4"/>
      <c r="Q168" s="4"/>
      <c r="R168" s="4"/>
      <c r="S168" s="4"/>
      <c r="T168" s="4"/>
      <c r="U168" s="4"/>
      <c r="V168" s="4"/>
      <c r="W168" s="4"/>
      <c r="X168" s="4"/>
      <c r="Y168" s="4"/>
      <c r="Z168" s="4"/>
      <c r="AA168" s="4"/>
    </row>
    <row r="169" spans="1:36">
      <c r="G169" s="4"/>
      <c r="H169" s="4"/>
      <c r="I169" s="4"/>
      <c r="J169" s="4"/>
      <c r="K169" s="4"/>
      <c r="L169" s="4"/>
      <c r="M169" s="4"/>
      <c r="N169" s="4"/>
      <c r="O169" s="4"/>
      <c r="P169" s="4"/>
      <c r="Q169" s="4"/>
      <c r="R169" s="4"/>
      <c r="S169" s="4"/>
      <c r="T169" s="4"/>
      <c r="U169" s="4"/>
      <c r="V169" s="4"/>
      <c r="W169" s="4"/>
      <c r="X169" s="4"/>
      <c r="Y169" s="4"/>
      <c r="Z169" s="4"/>
      <c r="AA169" s="4"/>
    </row>
    <row r="170" spans="1:36">
      <c r="A170" s="130">
        <v>1</v>
      </c>
      <c r="B170" s="129" t="s">
        <v>85</v>
      </c>
      <c r="C170" s="74">
        <v>0.5</v>
      </c>
      <c r="D170" s="75">
        <v>4</v>
      </c>
      <c r="E170" s="75">
        <v>1</v>
      </c>
      <c r="F170" s="370">
        <f>MROUND(DL*C170,AR)</f>
        <v>50</v>
      </c>
      <c r="G170" s="151"/>
      <c r="H170" s="154"/>
      <c r="I170" s="52"/>
      <c r="J170" s="52"/>
      <c r="K170" s="199">
        <f>+D170*E170</f>
        <v>4</v>
      </c>
      <c r="L170" s="199">
        <f>+K170*F170</f>
        <v>200</v>
      </c>
      <c r="M170" s="76"/>
      <c r="N170" s="76"/>
      <c r="O170" s="76"/>
      <c r="P170" s="76"/>
      <c r="Q170" s="76"/>
      <c r="R170" s="76" t="str">
        <f>IF(ISNUMBER(SEARCH("bench",$B170)),IF($C170&gt;=0.5,IF($C170&lt;0.6,$D170*$E170," ")," ")," ")</f>
        <v xml:space="preserve"> </v>
      </c>
      <c r="S170" s="76" t="str">
        <f>IF(ISNUMBER(SEARCH("bench",$B170)),IF($C170&gt;=0.6,IF($C170&lt;0.7,$D170*$E170," ")," ")," ")</f>
        <v xml:space="preserve"> </v>
      </c>
      <c r="T170" s="76" t="str">
        <f>IF(ISNUMBER(SEARCH("bench",$B170)),IF($C170&gt;=0.7,IF($C170&lt;0.8,$D170*$E170," ")," ")," ")</f>
        <v xml:space="preserve"> </v>
      </c>
      <c r="U170" s="76" t="str">
        <f>IF(ISNUMBER(SEARCH("bench",$B170)),IF($C170&gt;=0.8,IF($C170&lt;0.9,$D170*$E170," ")," ")," ")</f>
        <v xml:space="preserve"> </v>
      </c>
      <c r="V170" s="76" t="str">
        <f>IF(ISNUMBER(SEARCH("bench",$B170)),IF($C170&gt;=0.9,$D170*$E170," ")," ")</f>
        <v xml:space="preserve"> </v>
      </c>
      <c r="W170" s="103">
        <f t="shared" ref="W170:W173" si="154">IF(ISNUMBER(SEARCH("deadlift",$B170)),IF($C170&gt;=0.5,IF($C170&lt;0.6,$D170*$E170," ")," ")," ")</f>
        <v>4</v>
      </c>
      <c r="X170" s="103" t="str">
        <f t="shared" ref="X170:X173" si="155">IF(ISNUMBER(SEARCH("deadlift",$B170)),IF($C170&gt;=0.6,IF($C170&lt;0.7,$D170*$E170," ")," ")," ")</f>
        <v xml:space="preserve"> </v>
      </c>
      <c r="Y170" s="103" t="str">
        <f t="shared" ref="Y170:Y173" si="156">IF(ISNUMBER(SEARCH("deadlift",$B170)),IF($C170&gt;=0.7,IF($C170&lt;0.8,$D170*$E170," ")," ")," ")</f>
        <v xml:space="preserve"> </v>
      </c>
      <c r="Z170" s="103" t="str">
        <f t="shared" ref="Z170:Z173" si="157">IF(ISNUMBER(SEARCH("deadlift",$B170)),IF($C170&gt;=0.8,IF($C170&lt;0.9,$D170*$E170," ")," ")," ")</f>
        <v xml:space="preserve"> </v>
      </c>
      <c r="AA170" s="103" t="str">
        <f t="shared" ref="AA170:AA173" si="158">IF(ISNUMBER(SEARCH("deadlift",$B170)),IF($C170&gt;=0.9,$D170*$E170," ")," ")</f>
        <v xml:space="preserve"> </v>
      </c>
      <c r="AB170" s="77"/>
      <c r="AC170" s="70"/>
      <c r="AD170" s="78"/>
      <c r="AE170" s="78"/>
      <c r="AF170" s="78"/>
      <c r="AG170" s="78"/>
      <c r="AH170" s="78"/>
      <c r="AI170" s="78"/>
      <c r="AJ170" s="79"/>
    </row>
    <row r="171" spans="1:36">
      <c r="A171" s="80"/>
      <c r="B171" s="81" t="str">
        <f>+B170</f>
        <v>Deadlift to Knees</v>
      </c>
      <c r="C171" s="74">
        <v>0.6</v>
      </c>
      <c r="D171" s="75">
        <v>4</v>
      </c>
      <c r="E171" s="75">
        <v>1</v>
      </c>
      <c r="F171" s="370">
        <f>MROUND(DL*C171,AR)</f>
        <v>60</v>
      </c>
      <c r="G171" s="4"/>
      <c r="H171" s="4"/>
      <c r="K171" s="98">
        <f>+D171*E171</f>
        <v>4</v>
      </c>
      <c r="L171" s="98">
        <f>+K171*F171</f>
        <v>240</v>
      </c>
      <c r="M171" s="4"/>
      <c r="N171" s="4"/>
      <c r="O171" s="4"/>
      <c r="P171" s="4"/>
      <c r="Q171" s="4"/>
      <c r="R171" s="4" t="str">
        <f>IF(ISNUMBER(SEARCH("bench",$B171)),IF($C171&gt;=0.5,IF($C171&lt;0.6,$D171*$E171," ")," ")," ")</f>
        <v xml:space="preserve"> </v>
      </c>
      <c r="S171" s="4" t="str">
        <f>IF(ISNUMBER(SEARCH("bench",$B171)),IF($C171&gt;=0.6,IF($C171&lt;0.7,$D171*$E171," ")," ")," ")</f>
        <v xml:space="preserve"> </v>
      </c>
      <c r="T171" s="4" t="str">
        <f>IF(ISNUMBER(SEARCH("bench",$B171)),IF($C171&gt;=0.7,IF($C171&lt;0.8,$D171*$E171," ")," ")," ")</f>
        <v xml:space="preserve"> </v>
      </c>
      <c r="U171" s="4" t="str">
        <f>IF(ISNUMBER(SEARCH("bench",$B171)),IF($C171&gt;=0.8,IF($C171&lt;0.9,$D171*$E171," ")," ")," ")</f>
        <v xml:space="preserve"> </v>
      </c>
      <c r="V171" s="4" t="str">
        <f>IF(ISNUMBER(SEARCH("bench",$B171)),IF($C171&gt;=0.9,$D171*$E171," ")," ")</f>
        <v xml:space="preserve"> </v>
      </c>
      <c r="W171" s="103" t="str">
        <f t="shared" si="154"/>
        <v xml:space="preserve"> </v>
      </c>
      <c r="X171" s="103">
        <f t="shared" si="155"/>
        <v>4</v>
      </c>
      <c r="Y171" s="103" t="str">
        <f t="shared" si="156"/>
        <v xml:space="preserve"> </v>
      </c>
      <c r="Z171" s="103" t="str">
        <f t="shared" si="157"/>
        <v xml:space="preserve"> </v>
      </c>
      <c r="AA171" s="103" t="str">
        <f t="shared" si="158"/>
        <v xml:space="preserve"> </v>
      </c>
      <c r="AB171" s="5"/>
      <c r="AC171" s="82"/>
      <c r="AD171" s="8"/>
      <c r="AE171" s="8"/>
      <c r="AF171" s="8"/>
      <c r="AG171" s="8"/>
      <c r="AH171" s="8"/>
      <c r="AI171" s="8"/>
      <c r="AJ171" s="16"/>
    </row>
    <row r="172" spans="1:36">
      <c r="A172" s="80"/>
      <c r="B172" s="81" t="str">
        <f>+B171</f>
        <v>Deadlift to Knees</v>
      </c>
      <c r="C172" s="74">
        <v>0.7</v>
      </c>
      <c r="D172" s="75">
        <v>3</v>
      </c>
      <c r="E172" s="75">
        <v>2</v>
      </c>
      <c r="F172" s="370">
        <f>MROUND(DL*C172,AR)</f>
        <v>70</v>
      </c>
      <c r="G172" s="4"/>
      <c r="H172" s="4"/>
      <c r="K172" s="98">
        <f>+D172*E172</f>
        <v>6</v>
      </c>
      <c r="L172" s="98">
        <f>+K172*F172</f>
        <v>420</v>
      </c>
      <c r="M172" s="4"/>
      <c r="N172" s="4"/>
      <c r="O172" s="4"/>
      <c r="P172" s="4"/>
      <c r="Q172" s="4"/>
      <c r="R172" s="4" t="str">
        <f>IF(ISNUMBER(SEARCH("bench",$B172)),IF($C172&gt;=0.5,IF($C172&lt;0.6,$D172*$E172," ")," ")," ")</f>
        <v xml:space="preserve"> </v>
      </c>
      <c r="S172" s="4" t="str">
        <f>IF(ISNUMBER(SEARCH("bench",$B172)),IF($C172&gt;=0.6,IF($C172&lt;0.7,$D172*$E172," ")," ")," ")</f>
        <v xml:space="preserve"> </v>
      </c>
      <c r="T172" s="4" t="str">
        <f>IF(ISNUMBER(SEARCH("bench",$B172)),IF($C172&gt;=0.7,IF($C172&lt;0.8,$D172*$E172," ")," ")," ")</f>
        <v xml:space="preserve"> </v>
      </c>
      <c r="U172" s="4" t="str">
        <f>IF(ISNUMBER(SEARCH("bench",$B172)),IF($C172&gt;=0.8,IF($C172&lt;0.9,$D172*$E172," ")," ")," ")</f>
        <v xml:space="preserve"> </v>
      </c>
      <c r="V172" s="4" t="str">
        <f>IF(ISNUMBER(SEARCH("bench",$B172)),IF($C172&gt;=0.9,$D172*$E172," ")," ")</f>
        <v xml:space="preserve"> </v>
      </c>
      <c r="W172" s="103" t="str">
        <f t="shared" si="154"/>
        <v xml:space="preserve"> </v>
      </c>
      <c r="X172" s="103" t="str">
        <f t="shared" si="155"/>
        <v xml:space="preserve"> </v>
      </c>
      <c r="Y172" s="103">
        <f t="shared" si="156"/>
        <v>6</v>
      </c>
      <c r="Z172" s="103" t="str">
        <f t="shared" si="157"/>
        <v xml:space="preserve"> </v>
      </c>
      <c r="AA172" s="103" t="str">
        <f t="shared" si="158"/>
        <v xml:space="preserve"> </v>
      </c>
      <c r="AB172" s="5"/>
      <c r="AC172" s="256"/>
      <c r="AD172" s="256"/>
      <c r="AE172" s="8"/>
      <c r="AF172" s="8"/>
      <c r="AG172" s="8"/>
      <c r="AH172" s="8"/>
      <c r="AI172" s="8"/>
      <c r="AJ172" s="16"/>
    </row>
    <row r="173" spans="1:36">
      <c r="A173" s="80"/>
      <c r="B173" s="81" t="str">
        <f>+B172</f>
        <v>Deadlift to Knees</v>
      </c>
      <c r="C173" s="74">
        <v>0.75</v>
      </c>
      <c r="D173" s="75">
        <v>3</v>
      </c>
      <c r="E173" s="75">
        <v>4</v>
      </c>
      <c r="F173" s="370">
        <f>MROUND(DL*C173,AR)</f>
        <v>75</v>
      </c>
      <c r="G173" s="4"/>
      <c r="H173" s="4"/>
      <c r="K173" s="98">
        <f>+D173*E173</f>
        <v>12</v>
      </c>
      <c r="L173" s="98">
        <f>+K173*F173</f>
        <v>900</v>
      </c>
      <c r="M173" s="4"/>
      <c r="N173" s="4"/>
      <c r="O173" s="4"/>
      <c r="P173" s="4"/>
      <c r="Q173" s="4"/>
      <c r="R173" s="4" t="str">
        <f>IF(ISNUMBER(SEARCH("bench",$B173)),IF($C173&gt;=0.5,IF($C173&lt;0.6,$D173*$E173," ")," ")," ")</f>
        <v xml:space="preserve"> </v>
      </c>
      <c r="S173" s="4" t="str">
        <f>IF(ISNUMBER(SEARCH("bench",$B173)),IF($C173&gt;=0.6,IF($C173&lt;0.7,$D173*$E173," ")," ")," ")</f>
        <v xml:space="preserve"> </v>
      </c>
      <c r="T173" s="4" t="str">
        <f>IF(ISNUMBER(SEARCH("bench",$B173)),IF($C173&gt;=0.7,IF($C173&lt;0.8,$D173*$E173," ")," ")," ")</f>
        <v xml:space="preserve"> </v>
      </c>
      <c r="U173" s="4" t="str">
        <f>IF(ISNUMBER(SEARCH("bench",$B173)),IF($C173&gt;=0.8,IF($C173&lt;0.9,$D173*$E173," ")," ")," ")</f>
        <v xml:space="preserve"> </v>
      </c>
      <c r="V173" s="4" t="str">
        <f>IF(ISNUMBER(SEARCH("bench",$B173)),IF($C173&gt;=0.9,$D173*$E173," ")," ")</f>
        <v xml:space="preserve"> </v>
      </c>
      <c r="W173" s="103" t="str">
        <f t="shared" si="154"/>
        <v xml:space="preserve"> </v>
      </c>
      <c r="X173" s="103" t="str">
        <f t="shared" si="155"/>
        <v xml:space="preserve"> </v>
      </c>
      <c r="Y173" s="103">
        <f t="shared" si="156"/>
        <v>12</v>
      </c>
      <c r="Z173" s="103" t="str">
        <f t="shared" si="157"/>
        <v xml:space="preserve"> </v>
      </c>
      <c r="AA173" s="103" t="str">
        <f t="shared" si="158"/>
        <v xml:space="preserve"> </v>
      </c>
      <c r="AB173" s="5"/>
      <c r="AC173" s="250"/>
      <c r="AD173" s="250"/>
      <c r="AE173" s="250"/>
      <c r="AF173" s="278"/>
      <c r="AG173" s="8"/>
      <c r="AH173" s="8"/>
      <c r="AI173" s="8"/>
      <c r="AJ173" s="16"/>
    </row>
    <row r="174" spans="1:36">
      <c r="A174" s="31"/>
      <c r="B174" s="8"/>
      <c r="C174" s="8"/>
      <c r="D174" s="8"/>
      <c r="E174" s="8"/>
      <c r="F174" s="366"/>
      <c r="G174" s="4"/>
      <c r="H174" s="4"/>
      <c r="I174" s="4"/>
      <c r="J174" s="4"/>
      <c r="K174" s="4"/>
      <c r="L174" s="4"/>
      <c r="M174" s="4"/>
      <c r="N174" s="4"/>
      <c r="O174" s="4"/>
      <c r="P174" s="4"/>
      <c r="Q174" s="4"/>
      <c r="R174" s="4"/>
      <c r="S174" s="4"/>
      <c r="T174" s="4"/>
      <c r="U174" s="4"/>
      <c r="V174" s="4"/>
      <c r="W174" s="4"/>
      <c r="X174" s="4"/>
      <c r="Y174" s="4"/>
      <c r="Z174" s="4"/>
      <c r="AA174" s="4"/>
      <c r="AB174" s="5"/>
      <c r="AC174" s="8"/>
      <c r="AD174" s="8"/>
      <c r="AE174" s="8"/>
      <c r="AF174" s="8"/>
      <c r="AG174" s="8"/>
      <c r="AH174" s="8"/>
      <c r="AI174" s="8"/>
      <c r="AJ174" s="16"/>
    </row>
    <row r="175" spans="1:36">
      <c r="A175" s="21">
        <v>2</v>
      </c>
      <c r="B175" s="39" t="s">
        <v>8</v>
      </c>
      <c r="C175" s="28">
        <v>0.5</v>
      </c>
      <c r="D175" s="29">
        <v>8</v>
      </c>
      <c r="E175" s="30">
        <v>1</v>
      </c>
      <c r="F175" s="11">
        <f t="shared" ref="F175:F185" si="159">MROUND(BP*C175,AR)</f>
        <v>50</v>
      </c>
      <c r="G175" s="4"/>
      <c r="H175" s="4"/>
      <c r="I175" s="58">
        <f t="shared" ref="I175:I185" si="160">+D175*E175</f>
        <v>8</v>
      </c>
      <c r="J175" s="58">
        <f t="shared" ref="J175:J185" si="161">+I175*F175</f>
        <v>400</v>
      </c>
      <c r="K175" s="4"/>
      <c r="L175" s="4"/>
      <c r="M175" s="4"/>
      <c r="N175" s="4"/>
      <c r="O175" s="4"/>
      <c r="P175" s="4"/>
      <c r="Q175" s="4"/>
      <c r="R175" s="58">
        <f t="shared" ref="R175:R186" si="162">IF(ISNUMBER(SEARCH("bench",$B175)),IF($C175&gt;=0.5,IF($C175&lt;0.6,$D175*$E175," ")," ")," ")</f>
        <v>8</v>
      </c>
      <c r="S175" s="58" t="str">
        <f t="shared" ref="S175:S186" si="163">IF(ISNUMBER(SEARCH("bench",$B175)),IF($C175&gt;=0.6,IF($C175&lt;0.7,$D175*$E175," ")," ")," ")</f>
        <v xml:space="preserve"> </v>
      </c>
      <c r="T175" s="58" t="str">
        <f t="shared" ref="T175:T186" si="164">IF(ISNUMBER(SEARCH("bench",$B175)),IF($C175&gt;=0.7,IF($C175&lt;0.8,$D175*$E175," ")," ")," ")</f>
        <v xml:space="preserve"> </v>
      </c>
      <c r="U175" s="58" t="str">
        <f t="shared" ref="U175:U186" si="165">IF(ISNUMBER(SEARCH("bench",$B175)),IF($C175&gt;=0.8,IF($C175&lt;0.9,$D175*$E175," ")," ")," ")</f>
        <v xml:space="preserve"> </v>
      </c>
      <c r="V175" s="58" t="str">
        <f t="shared" ref="V175:V186" si="166">IF(ISNUMBER(SEARCH("bench",$B175)),IF($C175&gt;=0.9,$D175*$E175," ")," ")</f>
        <v xml:space="preserve"> </v>
      </c>
      <c r="W175" s="4"/>
      <c r="X175" s="4"/>
      <c r="Y175" s="4"/>
      <c r="Z175" s="4"/>
      <c r="AA175" s="4"/>
      <c r="AB175" s="5"/>
      <c r="AC175" s="22"/>
      <c r="AD175" s="8"/>
      <c r="AE175" s="8"/>
      <c r="AF175" s="8"/>
      <c r="AG175" s="8"/>
      <c r="AH175" s="8"/>
      <c r="AI175" s="8"/>
      <c r="AJ175" s="16"/>
    </row>
    <row r="176" spans="1:36">
      <c r="A176" s="15"/>
      <c r="B176" s="20" t="str">
        <f>+B175</f>
        <v>BenchPress</v>
      </c>
      <c r="C176" s="10">
        <v>0.55000000000000004</v>
      </c>
      <c r="D176" s="11">
        <v>7</v>
      </c>
      <c r="E176" s="12">
        <v>1</v>
      </c>
      <c r="F176" s="11">
        <f t="shared" si="159"/>
        <v>55</v>
      </c>
      <c r="G176" s="4"/>
      <c r="H176" s="4"/>
      <c r="I176" s="58">
        <f t="shared" si="160"/>
        <v>7</v>
      </c>
      <c r="J176" s="58">
        <f t="shared" si="161"/>
        <v>385</v>
      </c>
      <c r="K176" s="4"/>
      <c r="L176" s="4"/>
      <c r="M176" s="4"/>
      <c r="N176" s="4"/>
      <c r="O176" s="4"/>
      <c r="P176" s="4"/>
      <c r="Q176" s="4"/>
      <c r="R176" s="58">
        <f t="shared" si="162"/>
        <v>7</v>
      </c>
      <c r="S176" s="58" t="str">
        <f t="shared" si="163"/>
        <v xml:space="preserve"> </v>
      </c>
      <c r="T176" s="58" t="str">
        <f t="shared" si="164"/>
        <v xml:space="preserve"> </v>
      </c>
      <c r="U176" s="58" t="str">
        <f t="shared" si="165"/>
        <v xml:space="preserve"> </v>
      </c>
      <c r="V176" s="58" t="str">
        <f t="shared" si="166"/>
        <v xml:space="preserve"> </v>
      </c>
      <c r="W176" s="4"/>
      <c r="X176" s="4"/>
      <c r="Y176" s="4"/>
      <c r="Z176" s="4"/>
      <c r="AA176" s="4"/>
      <c r="AB176" s="5"/>
      <c r="AC176" s="7"/>
      <c r="AD176" s="8"/>
      <c r="AE176" s="8"/>
      <c r="AF176" s="8"/>
      <c r="AG176" s="8"/>
      <c r="AH176" s="8"/>
      <c r="AI176" s="8"/>
      <c r="AJ176" s="16"/>
    </row>
    <row r="177" spans="1:36">
      <c r="A177" s="21"/>
      <c r="B177" s="20" t="str">
        <f t="shared" ref="B177:B180" si="167">+B176</f>
        <v>BenchPress</v>
      </c>
      <c r="C177" s="10">
        <v>0.6</v>
      </c>
      <c r="D177" s="11">
        <v>6</v>
      </c>
      <c r="E177" s="12">
        <v>1</v>
      </c>
      <c r="F177" s="11">
        <f t="shared" si="159"/>
        <v>60</v>
      </c>
      <c r="G177" s="4"/>
      <c r="H177" s="4"/>
      <c r="I177" s="58">
        <f t="shared" si="160"/>
        <v>6</v>
      </c>
      <c r="J177" s="58">
        <f t="shared" si="161"/>
        <v>360</v>
      </c>
      <c r="K177" s="4"/>
      <c r="L177" s="4"/>
      <c r="M177" s="4"/>
      <c r="N177" s="4"/>
      <c r="O177" s="4"/>
      <c r="P177" s="4"/>
      <c r="Q177" s="4"/>
      <c r="R177" s="58" t="str">
        <f t="shared" si="162"/>
        <v xml:space="preserve"> </v>
      </c>
      <c r="S177" s="58">
        <f t="shared" si="163"/>
        <v>6</v>
      </c>
      <c r="T177" s="58" t="str">
        <f t="shared" si="164"/>
        <v xml:space="preserve"> </v>
      </c>
      <c r="U177" s="58" t="str">
        <f t="shared" si="165"/>
        <v xml:space="preserve"> </v>
      </c>
      <c r="V177" s="58" t="str">
        <f t="shared" si="166"/>
        <v xml:space="preserve"> </v>
      </c>
      <c r="W177" s="4"/>
      <c r="X177" s="4"/>
      <c r="Y177" s="4"/>
      <c r="Z177" s="4"/>
      <c r="AA177" s="4"/>
      <c r="AB177" s="5"/>
      <c r="AC177" s="6"/>
      <c r="AD177" s="8"/>
      <c r="AE177" s="8"/>
      <c r="AF177" s="8"/>
      <c r="AG177" s="8"/>
      <c r="AH177" s="8"/>
      <c r="AI177" s="8"/>
      <c r="AJ177" s="16"/>
    </row>
    <row r="178" spans="1:36">
      <c r="A178" s="15"/>
      <c r="B178" s="20" t="str">
        <f>+B176</f>
        <v>BenchPress</v>
      </c>
      <c r="C178" s="10">
        <v>0.65</v>
      </c>
      <c r="D178" s="11">
        <v>5</v>
      </c>
      <c r="E178" s="12">
        <v>1</v>
      </c>
      <c r="F178" s="11">
        <f t="shared" ref="F178" si="168">MROUND(BP*C178,AR)</f>
        <v>65</v>
      </c>
      <c r="G178" s="4"/>
      <c r="H178" s="4"/>
      <c r="I178" s="58">
        <f t="shared" ref="I178" si="169">+D178*E178</f>
        <v>5</v>
      </c>
      <c r="J178" s="58">
        <f t="shared" ref="J178" si="170">+I178*F178</f>
        <v>325</v>
      </c>
      <c r="K178" s="4"/>
      <c r="L178" s="4"/>
      <c r="M178" s="4"/>
      <c r="N178" s="4"/>
      <c r="O178" s="4"/>
      <c r="P178" s="4"/>
      <c r="Q178" s="4"/>
      <c r="R178" s="58" t="str">
        <f t="shared" si="162"/>
        <v xml:space="preserve"> </v>
      </c>
      <c r="S178" s="58">
        <f t="shared" si="163"/>
        <v>5</v>
      </c>
      <c r="T178" s="58" t="str">
        <f t="shared" si="164"/>
        <v xml:space="preserve"> </v>
      </c>
      <c r="U178" s="58" t="str">
        <f t="shared" si="165"/>
        <v xml:space="preserve"> </v>
      </c>
      <c r="V178" s="58" t="str">
        <f t="shared" si="166"/>
        <v xml:space="preserve"> </v>
      </c>
      <c r="W178" s="4"/>
      <c r="X178" s="4"/>
      <c r="Y178" s="4"/>
      <c r="Z178" s="4"/>
      <c r="AA178" s="4"/>
      <c r="AB178" s="5"/>
      <c r="AC178" s="6"/>
      <c r="AD178" s="8"/>
      <c r="AE178" s="8"/>
      <c r="AF178" s="8"/>
      <c r="AG178" s="8"/>
      <c r="AH178" s="8"/>
      <c r="AI178" s="8"/>
      <c r="AJ178" s="16"/>
    </row>
    <row r="179" spans="1:36">
      <c r="A179" s="15"/>
      <c r="B179" s="20" t="str">
        <f>+B177</f>
        <v>BenchPress</v>
      </c>
      <c r="C179" s="10">
        <v>0.7</v>
      </c>
      <c r="D179" s="11">
        <v>4</v>
      </c>
      <c r="E179" s="12">
        <v>1</v>
      </c>
      <c r="F179" s="11">
        <f t="shared" si="159"/>
        <v>70</v>
      </c>
      <c r="G179" s="4"/>
      <c r="H179" s="4"/>
      <c r="I179" s="58">
        <f t="shared" si="160"/>
        <v>4</v>
      </c>
      <c r="J179" s="58">
        <f t="shared" si="161"/>
        <v>280</v>
      </c>
      <c r="K179" s="4"/>
      <c r="L179" s="4"/>
      <c r="M179" s="4"/>
      <c r="N179" s="4"/>
      <c r="O179" s="4"/>
      <c r="P179" s="4"/>
      <c r="Q179" s="4"/>
      <c r="R179" s="58" t="str">
        <f t="shared" si="162"/>
        <v xml:space="preserve"> </v>
      </c>
      <c r="S179" s="58" t="str">
        <f t="shared" si="163"/>
        <v xml:space="preserve"> </v>
      </c>
      <c r="T179" s="58">
        <f t="shared" si="164"/>
        <v>4</v>
      </c>
      <c r="U179" s="58" t="str">
        <f t="shared" si="165"/>
        <v xml:space="preserve"> </v>
      </c>
      <c r="V179" s="58" t="str">
        <f t="shared" si="166"/>
        <v xml:space="preserve"> </v>
      </c>
      <c r="W179" s="4"/>
      <c r="X179" s="4"/>
      <c r="Y179" s="4"/>
      <c r="Z179" s="4"/>
      <c r="AA179" s="4"/>
      <c r="AB179" s="5"/>
      <c r="AC179" s="6"/>
      <c r="AD179" s="8"/>
      <c r="AE179" s="8"/>
      <c r="AF179" s="8"/>
      <c r="AG179" s="8"/>
      <c r="AH179" s="8"/>
      <c r="AI179" s="8"/>
      <c r="AJ179" s="16"/>
    </row>
    <row r="180" spans="1:36">
      <c r="A180" s="15"/>
      <c r="B180" s="20" t="str">
        <f t="shared" si="167"/>
        <v>BenchPress</v>
      </c>
      <c r="C180" s="10">
        <v>0.75</v>
      </c>
      <c r="D180" s="11">
        <v>3</v>
      </c>
      <c r="E180" s="12">
        <v>2</v>
      </c>
      <c r="F180" s="11">
        <f t="shared" si="159"/>
        <v>75</v>
      </c>
      <c r="G180" s="4"/>
      <c r="H180" s="4"/>
      <c r="I180" s="58">
        <f t="shared" si="160"/>
        <v>6</v>
      </c>
      <c r="J180" s="58">
        <f t="shared" si="161"/>
        <v>450</v>
      </c>
      <c r="K180" s="4"/>
      <c r="L180" s="4"/>
      <c r="M180" s="4"/>
      <c r="N180" s="4"/>
      <c r="O180" s="4"/>
      <c r="P180" s="4"/>
      <c r="Q180" s="4"/>
      <c r="R180" s="58" t="str">
        <f t="shared" si="162"/>
        <v xml:space="preserve"> </v>
      </c>
      <c r="S180" s="58" t="str">
        <f t="shared" si="163"/>
        <v xml:space="preserve"> </v>
      </c>
      <c r="T180" s="58">
        <f t="shared" si="164"/>
        <v>6</v>
      </c>
      <c r="U180" s="58" t="str">
        <f t="shared" si="165"/>
        <v xml:space="preserve"> </v>
      </c>
      <c r="V180" s="58" t="str">
        <f t="shared" si="166"/>
        <v xml:space="preserve"> </v>
      </c>
      <c r="W180" s="4"/>
      <c r="X180" s="4"/>
      <c r="Y180" s="4"/>
      <c r="Z180" s="4"/>
      <c r="AA180" s="4"/>
      <c r="AB180" s="5"/>
      <c r="AC180" s="41"/>
      <c r="AD180" s="250"/>
      <c r="AE180" s="8"/>
      <c r="AF180" s="8"/>
      <c r="AG180" s="8"/>
      <c r="AH180" s="8"/>
      <c r="AI180" s="8"/>
      <c r="AJ180" s="16"/>
    </row>
    <row r="181" spans="1:36">
      <c r="A181" s="15"/>
      <c r="B181" s="20" t="str">
        <f>+B180</f>
        <v>BenchPress</v>
      </c>
      <c r="C181" s="10">
        <v>0.8</v>
      </c>
      <c r="D181" s="11">
        <v>2</v>
      </c>
      <c r="E181" s="12">
        <v>2</v>
      </c>
      <c r="F181" s="11">
        <f t="shared" si="159"/>
        <v>80</v>
      </c>
      <c r="G181" s="4"/>
      <c r="H181" s="4"/>
      <c r="I181" s="58">
        <f t="shared" si="160"/>
        <v>4</v>
      </c>
      <c r="J181" s="58">
        <f t="shared" si="161"/>
        <v>320</v>
      </c>
      <c r="K181" s="4"/>
      <c r="L181" s="4"/>
      <c r="M181" s="4"/>
      <c r="N181" s="4"/>
      <c r="O181" s="4"/>
      <c r="P181" s="4"/>
      <c r="Q181" s="4"/>
      <c r="R181" s="58" t="str">
        <f t="shared" si="162"/>
        <v xml:space="preserve"> </v>
      </c>
      <c r="S181" s="58" t="str">
        <f t="shared" si="163"/>
        <v xml:space="preserve"> </v>
      </c>
      <c r="T181" s="58" t="str">
        <f t="shared" si="164"/>
        <v xml:space="preserve"> </v>
      </c>
      <c r="U181" s="58">
        <f t="shared" si="165"/>
        <v>4</v>
      </c>
      <c r="V181" s="58" t="str">
        <f t="shared" si="166"/>
        <v xml:space="preserve"> </v>
      </c>
      <c r="W181" s="4"/>
      <c r="X181" s="4"/>
      <c r="Y181" s="4"/>
      <c r="Z181" s="4"/>
      <c r="AA181" s="4"/>
      <c r="AB181" s="5"/>
      <c r="AC181" s="6"/>
      <c r="AD181" s="6"/>
      <c r="AE181" s="8"/>
      <c r="AF181" s="8"/>
      <c r="AG181" s="8"/>
      <c r="AH181" s="8"/>
      <c r="AI181" s="8"/>
      <c r="AJ181" s="16"/>
    </row>
    <row r="182" spans="1:36">
      <c r="A182" s="15"/>
      <c r="B182" s="20" t="str">
        <f>+B181</f>
        <v>BenchPress</v>
      </c>
      <c r="C182" s="10">
        <v>0.85</v>
      </c>
      <c r="D182" s="11">
        <v>1</v>
      </c>
      <c r="E182" s="12">
        <v>2</v>
      </c>
      <c r="F182" s="11">
        <f t="shared" si="159"/>
        <v>85</v>
      </c>
      <c r="G182" s="4"/>
      <c r="H182" s="4"/>
      <c r="I182" s="58">
        <f t="shared" si="160"/>
        <v>2</v>
      </c>
      <c r="J182" s="58">
        <f t="shared" si="161"/>
        <v>170</v>
      </c>
      <c r="K182" s="4"/>
      <c r="L182" s="4"/>
      <c r="M182" s="4"/>
      <c r="N182" s="4"/>
      <c r="O182" s="4"/>
      <c r="P182" s="4"/>
      <c r="Q182" s="4"/>
      <c r="R182" s="58" t="str">
        <f t="shared" si="162"/>
        <v xml:space="preserve"> </v>
      </c>
      <c r="S182" s="58" t="str">
        <f t="shared" si="163"/>
        <v xml:space="preserve"> </v>
      </c>
      <c r="T182" s="58" t="str">
        <f t="shared" si="164"/>
        <v xml:space="preserve"> </v>
      </c>
      <c r="U182" s="58">
        <f t="shared" si="165"/>
        <v>2</v>
      </c>
      <c r="V182" s="58" t="str">
        <f t="shared" si="166"/>
        <v xml:space="preserve"> </v>
      </c>
      <c r="W182" s="4"/>
      <c r="X182" s="4"/>
      <c r="Y182" s="4"/>
      <c r="Z182" s="4"/>
      <c r="AA182" s="4"/>
      <c r="AB182" s="5"/>
      <c r="AC182" s="7"/>
      <c r="AD182" s="7"/>
      <c r="AE182" s="8"/>
      <c r="AF182" s="8"/>
      <c r="AG182" s="8"/>
      <c r="AH182" s="8"/>
      <c r="AI182" s="8"/>
      <c r="AJ182" s="16"/>
    </row>
    <row r="183" spans="1:36">
      <c r="A183" s="21"/>
      <c r="B183" s="20" t="str">
        <f t="shared" ref="B183" si="171">+B182</f>
        <v>BenchPress</v>
      </c>
      <c r="C183" s="10">
        <v>0.8</v>
      </c>
      <c r="D183" s="11">
        <v>2</v>
      </c>
      <c r="E183" s="12">
        <v>2</v>
      </c>
      <c r="F183" s="11">
        <f t="shared" si="159"/>
        <v>80</v>
      </c>
      <c r="G183" s="4"/>
      <c r="H183" s="4"/>
      <c r="I183" s="58">
        <f t="shared" si="160"/>
        <v>4</v>
      </c>
      <c r="J183" s="58">
        <f t="shared" si="161"/>
        <v>320</v>
      </c>
      <c r="K183" s="4"/>
      <c r="L183" s="4"/>
      <c r="M183" s="4"/>
      <c r="N183" s="4"/>
      <c r="O183" s="4"/>
      <c r="P183" s="4"/>
      <c r="Q183" s="4"/>
      <c r="R183" s="58" t="str">
        <f t="shared" si="162"/>
        <v xml:space="preserve"> </v>
      </c>
      <c r="S183" s="58" t="str">
        <f t="shared" si="163"/>
        <v xml:space="preserve"> </v>
      </c>
      <c r="T183" s="58" t="str">
        <f t="shared" si="164"/>
        <v xml:space="preserve"> </v>
      </c>
      <c r="U183" s="58">
        <f t="shared" si="165"/>
        <v>4</v>
      </c>
      <c r="V183" s="58" t="str">
        <f t="shared" si="166"/>
        <v xml:space="preserve"> </v>
      </c>
      <c r="W183" s="4"/>
      <c r="X183" s="4"/>
      <c r="Y183" s="4"/>
      <c r="Z183" s="4"/>
      <c r="AA183" s="4"/>
      <c r="AB183" s="5"/>
      <c r="AC183" s="6"/>
      <c r="AD183" s="6"/>
      <c r="AE183" s="8"/>
      <c r="AF183" s="8"/>
      <c r="AG183" s="8"/>
      <c r="AH183" s="8"/>
      <c r="AI183" s="8"/>
      <c r="AJ183" s="16"/>
    </row>
    <row r="184" spans="1:36">
      <c r="A184" s="15"/>
      <c r="B184" s="20" t="str">
        <f>+B183</f>
        <v>BenchPress</v>
      </c>
      <c r="C184" s="10">
        <v>0.7</v>
      </c>
      <c r="D184" s="11">
        <v>4</v>
      </c>
      <c r="E184" s="12">
        <v>1</v>
      </c>
      <c r="F184" s="11">
        <f t="shared" si="159"/>
        <v>70</v>
      </c>
      <c r="G184" s="4"/>
      <c r="H184" s="4"/>
      <c r="I184" s="58">
        <f t="shared" si="160"/>
        <v>4</v>
      </c>
      <c r="J184" s="58">
        <f t="shared" si="161"/>
        <v>280</v>
      </c>
      <c r="K184" s="4"/>
      <c r="L184" s="4"/>
      <c r="M184" s="4"/>
      <c r="N184" s="4"/>
      <c r="O184" s="4"/>
      <c r="P184" s="4"/>
      <c r="Q184" s="4"/>
      <c r="R184" s="58" t="str">
        <f t="shared" si="162"/>
        <v xml:space="preserve"> </v>
      </c>
      <c r="S184" s="58" t="str">
        <f t="shared" si="163"/>
        <v xml:space="preserve"> </v>
      </c>
      <c r="T184" s="58">
        <f t="shared" si="164"/>
        <v>4</v>
      </c>
      <c r="U184" s="58" t="str">
        <f t="shared" si="165"/>
        <v xml:space="preserve"> </v>
      </c>
      <c r="V184" s="58" t="str">
        <f t="shared" si="166"/>
        <v xml:space="preserve"> </v>
      </c>
      <c r="W184" s="4"/>
      <c r="X184" s="4"/>
      <c r="Y184" s="4"/>
      <c r="Z184" s="4"/>
      <c r="AA184" s="4"/>
      <c r="AB184" s="5"/>
      <c r="AC184" s="41"/>
      <c r="AD184" s="8"/>
      <c r="AE184" s="8"/>
      <c r="AF184" s="8"/>
      <c r="AG184" s="8"/>
      <c r="AH184" s="8"/>
      <c r="AI184" s="8"/>
      <c r="AJ184" s="16"/>
    </row>
    <row r="185" spans="1:36">
      <c r="A185" s="15"/>
      <c r="B185" s="20" t="str">
        <f>+B184</f>
        <v>BenchPress</v>
      </c>
      <c r="C185" s="10">
        <v>0.6</v>
      </c>
      <c r="D185" s="11">
        <v>6</v>
      </c>
      <c r="E185" s="12">
        <v>1</v>
      </c>
      <c r="F185" s="11">
        <f t="shared" si="159"/>
        <v>60</v>
      </c>
      <c r="G185" s="4"/>
      <c r="H185" s="4"/>
      <c r="I185" s="58">
        <f t="shared" si="160"/>
        <v>6</v>
      </c>
      <c r="J185" s="58">
        <f t="shared" si="161"/>
        <v>360</v>
      </c>
      <c r="K185" s="4"/>
      <c r="L185" s="4"/>
      <c r="M185" s="4"/>
      <c r="N185" s="4"/>
      <c r="O185" s="4"/>
      <c r="P185" s="4"/>
      <c r="Q185" s="4"/>
      <c r="R185" s="58" t="str">
        <f t="shared" si="162"/>
        <v xml:space="preserve"> </v>
      </c>
      <c r="S185" s="58">
        <f t="shared" si="163"/>
        <v>6</v>
      </c>
      <c r="T185" s="58" t="str">
        <f t="shared" si="164"/>
        <v xml:space="preserve"> </v>
      </c>
      <c r="U185" s="58" t="str">
        <f t="shared" si="165"/>
        <v xml:space="preserve"> </v>
      </c>
      <c r="V185" s="58" t="str">
        <f t="shared" si="166"/>
        <v xml:space="preserve"> </v>
      </c>
      <c r="W185" s="4"/>
      <c r="X185" s="4"/>
      <c r="Y185" s="4"/>
      <c r="Z185" s="4"/>
      <c r="AA185" s="4"/>
      <c r="AB185" s="5"/>
      <c r="AC185" s="41"/>
      <c r="AD185" s="8"/>
      <c r="AE185" s="8"/>
      <c r="AF185" s="8"/>
      <c r="AG185" s="8"/>
      <c r="AH185" s="8"/>
      <c r="AI185" s="8"/>
      <c r="AJ185" s="16"/>
    </row>
    <row r="186" spans="1:36">
      <c r="A186" s="15"/>
      <c r="B186" s="20" t="str">
        <f>+B185</f>
        <v>BenchPress</v>
      </c>
      <c r="C186" s="10">
        <v>0.5</v>
      </c>
      <c r="D186" s="11">
        <v>8</v>
      </c>
      <c r="E186" s="12">
        <v>1</v>
      </c>
      <c r="F186" s="11">
        <f t="shared" ref="F186" si="172">MROUND(BP*C186,AR)</f>
        <v>50</v>
      </c>
      <c r="G186" s="4"/>
      <c r="H186" s="4"/>
      <c r="I186" s="58">
        <f t="shared" ref="I186" si="173">+D186*E186</f>
        <v>8</v>
      </c>
      <c r="J186" s="58">
        <f t="shared" ref="J186" si="174">+I186*F186</f>
        <v>400</v>
      </c>
      <c r="K186" s="4"/>
      <c r="L186" s="4"/>
      <c r="M186" s="4"/>
      <c r="N186" s="4"/>
      <c r="O186" s="4"/>
      <c r="P186" s="4"/>
      <c r="Q186" s="4"/>
      <c r="R186" s="58">
        <f t="shared" si="162"/>
        <v>8</v>
      </c>
      <c r="S186" s="58" t="str">
        <f t="shared" si="163"/>
        <v xml:space="preserve"> </v>
      </c>
      <c r="T186" s="58" t="str">
        <f t="shared" si="164"/>
        <v xml:space="preserve"> </v>
      </c>
      <c r="U186" s="58" t="str">
        <f t="shared" si="165"/>
        <v xml:space="preserve"> </v>
      </c>
      <c r="V186" s="58" t="str">
        <f t="shared" si="166"/>
        <v xml:space="preserve"> </v>
      </c>
      <c r="W186" s="4"/>
      <c r="X186" s="4"/>
      <c r="Y186" s="4"/>
      <c r="Z186" s="4"/>
      <c r="AA186" s="4"/>
      <c r="AB186" s="5"/>
      <c r="AC186" s="6"/>
      <c r="AD186" s="8"/>
      <c r="AE186" s="8"/>
      <c r="AF186" s="8"/>
      <c r="AG186" s="8"/>
      <c r="AH186" s="8"/>
      <c r="AI186" s="8"/>
      <c r="AJ186" s="16"/>
    </row>
    <row r="187" spans="1:36">
      <c r="AJ187" s="16"/>
    </row>
    <row r="188" spans="1:36">
      <c r="A188" s="195">
        <v>3</v>
      </c>
      <c r="B188" s="6" t="s">
        <v>3</v>
      </c>
      <c r="C188" s="196"/>
      <c r="D188" s="197">
        <v>10</v>
      </c>
      <c r="E188" s="198">
        <v>5</v>
      </c>
      <c r="F188" s="197"/>
      <c r="G188" s="4"/>
      <c r="H188" s="4"/>
      <c r="I188" s="4"/>
      <c r="J188" s="4"/>
      <c r="K188" s="4"/>
      <c r="L188" s="4"/>
      <c r="M188" s="4"/>
      <c r="N188" s="4"/>
      <c r="O188" s="4"/>
      <c r="P188" s="4"/>
      <c r="Q188" s="4"/>
      <c r="R188" s="4"/>
      <c r="S188" s="4"/>
      <c r="T188" s="4"/>
      <c r="U188" s="4"/>
      <c r="V188" s="4"/>
      <c r="W188" s="4"/>
      <c r="X188" s="4"/>
      <c r="Y188" s="4"/>
      <c r="Z188" s="4"/>
      <c r="AA188" s="4"/>
      <c r="AB188" s="8"/>
      <c r="AC188" s="192"/>
      <c r="AD188" s="192"/>
      <c r="AE188" s="192"/>
      <c r="AF188" s="192"/>
      <c r="AG188" s="192"/>
      <c r="AH188" s="8"/>
      <c r="AI188" s="8"/>
      <c r="AJ188" s="16"/>
    </row>
    <row r="189" spans="1:36">
      <c r="A189" s="31"/>
      <c r="B189" s="8"/>
      <c r="C189" s="8"/>
      <c r="D189" s="8"/>
      <c r="E189" s="8"/>
      <c r="F189" s="366"/>
      <c r="G189" s="4"/>
      <c r="H189" s="4"/>
      <c r="I189" s="4"/>
      <c r="J189" s="4"/>
      <c r="K189" s="4"/>
      <c r="L189" s="4"/>
      <c r="M189" s="4"/>
      <c r="N189" s="4"/>
      <c r="O189" s="4"/>
      <c r="P189" s="4"/>
      <c r="Q189" s="4"/>
      <c r="R189" s="4"/>
      <c r="S189" s="4"/>
      <c r="T189" s="4"/>
      <c r="U189" s="4"/>
      <c r="V189" s="4"/>
      <c r="W189" s="4"/>
      <c r="X189" s="4"/>
      <c r="Y189" s="4"/>
      <c r="Z189" s="4"/>
      <c r="AA189" s="4"/>
      <c r="AB189" s="5"/>
      <c r="AC189" s="8"/>
      <c r="AD189" s="8"/>
      <c r="AE189" s="8"/>
      <c r="AF189" s="8"/>
      <c r="AG189" s="8"/>
      <c r="AH189" s="8"/>
      <c r="AI189" s="8"/>
      <c r="AJ189" s="16"/>
    </row>
    <row r="190" spans="1:36">
      <c r="A190" s="130">
        <v>4</v>
      </c>
      <c r="B190" s="129" t="s">
        <v>77</v>
      </c>
      <c r="C190" s="74">
        <v>0.6</v>
      </c>
      <c r="D190" s="75">
        <v>3</v>
      </c>
      <c r="E190" s="75">
        <v>1</v>
      </c>
      <c r="F190" s="370">
        <f>MROUND(DL*C190,AR)</f>
        <v>60</v>
      </c>
      <c r="G190" s="4"/>
      <c r="H190" s="4"/>
      <c r="K190" s="98">
        <f>+D190*E190</f>
        <v>3</v>
      </c>
      <c r="L190" s="98">
        <f>+K190*F190</f>
        <v>180</v>
      </c>
      <c r="M190" s="4"/>
      <c r="N190" s="4"/>
      <c r="O190" s="4"/>
      <c r="P190" s="4"/>
      <c r="Q190" s="4"/>
      <c r="R190" s="4" t="str">
        <f>IF(ISNUMBER(SEARCH("bench",$B190)),IF($C190&gt;=0.5,IF($C190&lt;0.6,$D190*$E190," ")," ")," ")</f>
        <v xml:space="preserve"> </v>
      </c>
      <c r="S190" s="4" t="str">
        <f>IF(ISNUMBER(SEARCH("bench",$B190)),IF($C190&gt;=0.6,IF($C190&lt;0.7,$D190*$E190," ")," ")," ")</f>
        <v xml:space="preserve"> </v>
      </c>
      <c r="T190" s="4" t="str">
        <f>IF(ISNUMBER(SEARCH("bench",$B190)),IF($C190&gt;=0.7,IF($C190&lt;0.8,$D190*$E190," ")," ")," ")</f>
        <v xml:space="preserve"> </v>
      </c>
      <c r="U190" s="4" t="str">
        <f>IF(ISNUMBER(SEARCH("bench",$B190)),IF($C190&gt;=0.8,IF($C190&lt;0.9,$D190*$E190," ")," ")," ")</f>
        <v xml:space="preserve"> </v>
      </c>
      <c r="V190" s="4" t="str">
        <f>IF(ISNUMBER(SEARCH("bench",$B190)),IF($C190&gt;=0.9,$D190*$E190," ")," ")</f>
        <v xml:space="preserve"> </v>
      </c>
      <c r="W190" s="103" t="str">
        <f t="shared" ref="W190:W194" si="175">IF(ISNUMBER(SEARCH("deadlift",$B190)),IF($C190&gt;=0.5,IF($C190&lt;0.6,$D190*$E190," ")," ")," ")</f>
        <v xml:space="preserve"> </v>
      </c>
      <c r="X190" s="103">
        <f t="shared" ref="X190:X194" si="176">IF(ISNUMBER(SEARCH("deadlift",$B190)),IF($C190&gt;=0.6,IF($C190&lt;0.7,$D190*$E190," ")," ")," ")</f>
        <v>3</v>
      </c>
      <c r="Y190" s="103" t="str">
        <f t="shared" ref="Y190:Y194" si="177">IF(ISNUMBER(SEARCH("deadlift",$B190)),IF($C190&gt;=0.7,IF($C190&lt;0.8,$D190*$E190," ")," ")," ")</f>
        <v xml:space="preserve"> </v>
      </c>
      <c r="Z190" s="103" t="str">
        <f t="shared" ref="Z190:Z194" si="178">IF(ISNUMBER(SEARCH("deadlift",$B190)),IF($C190&gt;=0.8,IF($C190&lt;0.9,$D190*$E190," ")," ")," ")</f>
        <v xml:space="preserve"> </v>
      </c>
      <c r="AA190" s="103" t="str">
        <f t="shared" ref="AA190:AA194" si="179">IF(ISNUMBER(SEARCH("deadlift",$B190)),IF($C190&gt;=0.9,$D190*$E190," ")," ")</f>
        <v xml:space="preserve"> </v>
      </c>
      <c r="AB190" s="5"/>
      <c r="AC190" s="84"/>
      <c r="AD190" s="8"/>
      <c r="AE190" s="8"/>
      <c r="AF190" s="8"/>
      <c r="AG190" s="8"/>
      <c r="AH190" s="8"/>
      <c r="AI190" s="8"/>
      <c r="AJ190" s="16"/>
    </row>
    <row r="191" spans="1:36">
      <c r="A191" s="80"/>
      <c r="B191" s="81" t="str">
        <f>+B190</f>
        <v>Deadlift from pins, 5-10 cm below knees</v>
      </c>
      <c r="C191" s="74">
        <v>0.7</v>
      </c>
      <c r="D191" s="75">
        <v>3</v>
      </c>
      <c r="E191" s="75">
        <v>1</v>
      </c>
      <c r="F191" s="370">
        <f>MROUND(DL*C191,AR)</f>
        <v>70</v>
      </c>
      <c r="G191" s="4"/>
      <c r="H191" s="4"/>
      <c r="K191" s="98">
        <f>+D191*E191</f>
        <v>3</v>
      </c>
      <c r="L191" s="98">
        <f>+K191*F191</f>
        <v>210</v>
      </c>
      <c r="M191" s="4"/>
      <c r="N191" s="4"/>
      <c r="O191" s="4"/>
      <c r="P191" s="4"/>
      <c r="Q191" s="4"/>
      <c r="R191" s="4" t="str">
        <f>IF(ISNUMBER(SEARCH("bench",$B191)),IF($C191&gt;=0.5,IF($C191&lt;0.6,$D191*$E191," ")," ")," ")</f>
        <v xml:space="preserve"> </v>
      </c>
      <c r="S191" s="4" t="str">
        <f>IF(ISNUMBER(SEARCH("bench",$B191)),IF($C191&gt;=0.6,IF($C191&lt;0.7,$D191*$E191," ")," ")," ")</f>
        <v xml:space="preserve"> </v>
      </c>
      <c r="T191" s="4" t="str">
        <f>IF(ISNUMBER(SEARCH("bench",$B191)),IF($C191&gt;=0.7,IF($C191&lt;0.8,$D191*$E191," ")," ")," ")</f>
        <v xml:space="preserve"> </v>
      </c>
      <c r="U191" s="4" t="str">
        <f>IF(ISNUMBER(SEARCH("bench",$B191)),IF($C191&gt;=0.8,IF($C191&lt;0.9,$D191*$E191," ")," ")," ")</f>
        <v xml:space="preserve"> </v>
      </c>
      <c r="V191" s="4" t="str">
        <f>IF(ISNUMBER(SEARCH("bench",$B191)),IF($C191&gt;=0.9,$D191*$E191," ")," ")</f>
        <v xml:space="preserve"> </v>
      </c>
      <c r="W191" s="103" t="str">
        <f t="shared" si="175"/>
        <v xml:space="preserve"> </v>
      </c>
      <c r="X191" s="103" t="str">
        <f t="shared" si="176"/>
        <v xml:space="preserve"> </v>
      </c>
      <c r="Y191" s="103">
        <f t="shared" si="177"/>
        <v>3</v>
      </c>
      <c r="Z191" s="103" t="str">
        <f t="shared" si="178"/>
        <v xml:space="preserve"> </v>
      </c>
      <c r="AA191" s="103" t="str">
        <f t="shared" si="179"/>
        <v xml:space="preserve"> </v>
      </c>
      <c r="AB191" s="5"/>
      <c r="AC191" s="70"/>
      <c r="AD191" s="8"/>
      <c r="AE191" s="8"/>
      <c r="AF191" s="8"/>
      <c r="AG191" s="8"/>
      <c r="AH191" s="8"/>
      <c r="AI191" s="8"/>
      <c r="AJ191" s="16"/>
    </row>
    <row r="192" spans="1:36">
      <c r="A192" s="80"/>
      <c r="B192" s="81" t="str">
        <f>+B191</f>
        <v>Deadlift from pins, 5-10 cm below knees</v>
      </c>
      <c r="C192" s="74">
        <v>0.8</v>
      </c>
      <c r="D192" s="75">
        <v>3</v>
      </c>
      <c r="E192" s="75">
        <v>1</v>
      </c>
      <c r="F192" s="370">
        <f>MROUND(DL*C192,AR)</f>
        <v>80</v>
      </c>
      <c r="G192" s="4"/>
      <c r="H192" s="4"/>
      <c r="K192" s="98">
        <f>+D192*E192</f>
        <v>3</v>
      </c>
      <c r="L192" s="98">
        <f>+K192*F192</f>
        <v>240</v>
      </c>
      <c r="M192" s="4"/>
      <c r="N192" s="4"/>
      <c r="O192" s="4"/>
      <c r="P192" s="4"/>
      <c r="Q192" s="4"/>
      <c r="R192" s="4" t="str">
        <f>IF(ISNUMBER(SEARCH("bench",$B192)),IF($C192&gt;=0.5,IF($C192&lt;0.6,$D192*$E192," ")," ")," ")</f>
        <v xml:space="preserve"> </v>
      </c>
      <c r="S192" s="4" t="str">
        <f>IF(ISNUMBER(SEARCH("bench",$B192)),IF($C192&gt;=0.6,IF($C192&lt;0.7,$D192*$E192," ")," ")," ")</f>
        <v xml:space="preserve"> </v>
      </c>
      <c r="T192" s="4" t="str">
        <f>IF(ISNUMBER(SEARCH("bench",$B192)),IF($C192&gt;=0.7,IF($C192&lt;0.8,$D192*$E192," ")," ")," ")</f>
        <v xml:space="preserve"> </v>
      </c>
      <c r="U192" s="4" t="str">
        <f>IF(ISNUMBER(SEARCH("bench",$B192)),IF($C192&gt;=0.8,IF($C192&lt;0.9,$D192*$E192," ")," ")," ")</f>
        <v xml:space="preserve"> </v>
      </c>
      <c r="V192" s="4" t="str">
        <f>IF(ISNUMBER(SEARCH("bench",$B192)),IF($C192&gt;=0.9,$D192*$E192," ")," ")</f>
        <v xml:space="preserve"> </v>
      </c>
      <c r="W192" s="103" t="str">
        <f t="shared" si="175"/>
        <v xml:space="preserve"> </v>
      </c>
      <c r="X192" s="103" t="str">
        <f t="shared" si="176"/>
        <v xml:space="preserve"> </v>
      </c>
      <c r="Y192" s="103" t="str">
        <f t="shared" si="177"/>
        <v xml:space="preserve"> </v>
      </c>
      <c r="Z192" s="103">
        <f t="shared" si="178"/>
        <v>3</v>
      </c>
      <c r="AA192" s="103" t="str">
        <f t="shared" si="179"/>
        <v xml:space="preserve"> </v>
      </c>
      <c r="AB192" s="5"/>
      <c r="AC192" s="70"/>
      <c r="AD192" s="8"/>
      <c r="AE192" s="8"/>
      <c r="AF192" s="8"/>
      <c r="AG192" s="8"/>
      <c r="AH192" s="8"/>
      <c r="AI192" s="8"/>
      <c r="AJ192" s="16"/>
    </row>
    <row r="193" spans="1:36">
      <c r="A193" s="80"/>
      <c r="B193" s="81" t="str">
        <f>+B192</f>
        <v>Deadlift from pins, 5-10 cm below knees</v>
      </c>
      <c r="C193" s="74">
        <v>0.9</v>
      </c>
      <c r="D193" s="75">
        <v>2</v>
      </c>
      <c r="E193" s="75">
        <v>2</v>
      </c>
      <c r="F193" s="370">
        <f>MROUND(DL*C193,AR)</f>
        <v>90</v>
      </c>
      <c r="G193" s="4"/>
      <c r="H193" s="4"/>
      <c r="K193" s="98">
        <f>+D193*E193</f>
        <v>4</v>
      </c>
      <c r="L193" s="98">
        <f>+K193*F193</f>
        <v>360</v>
      </c>
      <c r="M193" s="4"/>
      <c r="N193" s="4"/>
      <c r="O193" s="4"/>
      <c r="P193" s="4"/>
      <c r="Q193" s="4"/>
      <c r="R193" s="4" t="str">
        <f>IF(ISNUMBER(SEARCH("bench",$B193)),IF($C193&gt;=0.5,IF($C193&lt;0.6,$D193*$E193," ")," ")," ")</f>
        <v xml:space="preserve"> </v>
      </c>
      <c r="S193" s="4" t="str">
        <f>IF(ISNUMBER(SEARCH("bench",$B193)),IF($C193&gt;=0.6,IF($C193&lt;0.7,$D193*$E193," ")," ")," ")</f>
        <v xml:space="preserve"> </v>
      </c>
      <c r="T193" s="4" t="str">
        <f>IF(ISNUMBER(SEARCH("bench",$B193)),IF($C193&gt;=0.7,IF($C193&lt;0.8,$D193*$E193," ")," ")," ")</f>
        <v xml:space="preserve"> </v>
      </c>
      <c r="U193" s="4" t="str">
        <f>IF(ISNUMBER(SEARCH("bench",$B193)),IF($C193&gt;=0.8,IF($C193&lt;0.9,$D193*$E193," ")," ")," ")</f>
        <v xml:space="preserve"> </v>
      </c>
      <c r="V193" s="4" t="str">
        <f>IF(ISNUMBER(SEARCH("bench",$B193)),IF($C193&gt;=0.9,$D193*$E193," ")," ")</f>
        <v xml:space="preserve"> </v>
      </c>
      <c r="W193" s="103" t="str">
        <f t="shared" si="175"/>
        <v xml:space="preserve"> </v>
      </c>
      <c r="X193" s="103" t="str">
        <f t="shared" si="176"/>
        <v xml:space="preserve"> </v>
      </c>
      <c r="Y193" s="103" t="str">
        <f t="shared" si="177"/>
        <v xml:space="preserve"> </v>
      </c>
      <c r="Z193" s="103" t="str">
        <f t="shared" si="178"/>
        <v xml:space="preserve"> </v>
      </c>
      <c r="AA193" s="103">
        <f t="shared" si="179"/>
        <v>4</v>
      </c>
      <c r="AB193" s="5"/>
      <c r="AC193" s="70"/>
      <c r="AD193" s="70"/>
      <c r="AE193" s="8"/>
      <c r="AF193" s="8"/>
      <c r="AG193" s="8"/>
      <c r="AH193" s="8"/>
      <c r="AI193" s="8"/>
      <c r="AJ193" s="16"/>
    </row>
    <row r="194" spans="1:36">
      <c r="A194" s="80"/>
      <c r="B194" s="81" t="str">
        <f>+B193</f>
        <v>Deadlift from pins, 5-10 cm below knees</v>
      </c>
      <c r="C194" s="74">
        <v>0.95</v>
      </c>
      <c r="D194" s="75">
        <v>1</v>
      </c>
      <c r="E194" s="75">
        <v>3</v>
      </c>
      <c r="F194" s="370">
        <f>MROUND(DL*C194,AR)</f>
        <v>95</v>
      </c>
      <c r="G194" s="4"/>
      <c r="H194" s="4"/>
      <c r="K194" s="98">
        <f>+D194*E194</f>
        <v>3</v>
      </c>
      <c r="L194" s="98">
        <f>+K194*F194</f>
        <v>285</v>
      </c>
      <c r="M194" s="4"/>
      <c r="N194" s="4"/>
      <c r="O194" s="4"/>
      <c r="P194" s="4"/>
      <c r="Q194" s="4"/>
      <c r="R194" s="4" t="str">
        <f>IF(ISNUMBER(SEARCH("bench",$B194)),IF($C194&gt;=0.5,IF($C194&lt;0.6,$D194*$E194," ")," ")," ")</f>
        <v xml:space="preserve"> </v>
      </c>
      <c r="S194" s="4" t="str">
        <f>IF(ISNUMBER(SEARCH("bench",$B194)),IF($C194&gt;=0.6,IF($C194&lt;0.7,$D194*$E194," ")," ")," ")</f>
        <v xml:space="preserve"> </v>
      </c>
      <c r="T194" s="4" t="str">
        <f>IF(ISNUMBER(SEARCH("bench",$B194)),IF($C194&gt;=0.7,IF($C194&lt;0.8,$D194*$E194," ")," ")," ")</f>
        <v xml:space="preserve"> </v>
      </c>
      <c r="U194" s="4" t="str">
        <f>IF(ISNUMBER(SEARCH("bench",$B194)),IF($C194&gt;=0.8,IF($C194&lt;0.9,$D194*$E194," ")," ")," ")</f>
        <v xml:space="preserve"> </v>
      </c>
      <c r="V194" s="4" t="str">
        <f>IF(ISNUMBER(SEARCH("bench",$B194)),IF($C194&gt;=0.9,$D194*$E194," ")," ")</f>
        <v xml:space="preserve"> </v>
      </c>
      <c r="W194" s="103" t="str">
        <f t="shared" si="175"/>
        <v xml:space="preserve"> </v>
      </c>
      <c r="X194" s="103" t="str">
        <f t="shared" si="176"/>
        <v xml:space="preserve"> </v>
      </c>
      <c r="Y194" s="103" t="str">
        <f t="shared" si="177"/>
        <v xml:space="preserve"> </v>
      </c>
      <c r="Z194" s="103" t="str">
        <f t="shared" si="178"/>
        <v xml:space="preserve"> </v>
      </c>
      <c r="AA194" s="103">
        <f t="shared" si="179"/>
        <v>3</v>
      </c>
      <c r="AB194" s="5"/>
      <c r="AC194" s="70"/>
      <c r="AD194" s="70"/>
      <c r="AE194" s="70"/>
      <c r="AF194" s="8"/>
      <c r="AG194" s="8"/>
      <c r="AH194" s="8"/>
      <c r="AI194" s="8"/>
      <c r="AJ194" s="16"/>
    </row>
    <row r="195" spans="1:36">
      <c r="AJ195" s="16"/>
    </row>
    <row r="196" spans="1:36">
      <c r="A196" s="195">
        <v>5</v>
      </c>
      <c r="B196" s="6" t="s">
        <v>52</v>
      </c>
      <c r="C196" s="196"/>
      <c r="D196" s="197">
        <v>8</v>
      </c>
      <c r="E196" s="198">
        <v>5</v>
      </c>
      <c r="F196" s="197"/>
      <c r="G196" s="4"/>
      <c r="H196" s="4"/>
      <c r="I196" s="4"/>
      <c r="J196" s="4"/>
      <c r="K196" s="4"/>
      <c r="L196" s="4"/>
      <c r="M196" s="4"/>
      <c r="N196" s="4"/>
      <c r="O196" s="4"/>
      <c r="P196" s="4"/>
      <c r="Q196" s="4"/>
      <c r="R196" s="4"/>
      <c r="S196" s="4"/>
      <c r="T196" s="4"/>
      <c r="U196" s="4"/>
      <c r="V196" s="4"/>
      <c r="W196" s="4"/>
      <c r="X196" s="4"/>
      <c r="Y196" s="4"/>
      <c r="Z196" s="4"/>
      <c r="AA196" s="4"/>
      <c r="AB196" s="8"/>
      <c r="AC196" s="192"/>
      <c r="AD196" s="192"/>
      <c r="AE196" s="192"/>
      <c r="AF196" s="192"/>
      <c r="AG196" s="192"/>
      <c r="AH196" s="8"/>
      <c r="AI196" s="8"/>
      <c r="AJ196" s="16"/>
    </row>
    <row r="197" spans="1:36">
      <c r="A197" s="23">
        <v>6</v>
      </c>
      <c r="B197" s="6" t="s">
        <v>4</v>
      </c>
      <c r="C197" s="24"/>
      <c r="D197" s="25">
        <v>10</v>
      </c>
      <c r="E197" s="26">
        <v>3</v>
      </c>
      <c r="F197" s="25"/>
      <c r="G197" s="4"/>
      <c r="H197" s="4"/>
      <c r="I197" s="4"/>
      <c r="J197" s="4"/>
      <c r="K197" s="4"/>
      <c r="L197" s="4"/>
      <c r="M197" s="4"/>
      <c r="N197" s="4"/>
      <c r="O197" s="4"/>
      <c r="P197" s="4"/>
      <c r="Q197" s="4"/>
      <c r="R197" s="4"/>
      <c r="S197" s="4"/>
      <c r="T197" s="4"/>
      <c r="U197" s="4"/>
      <c r="V197" s="4"/>
      <c r="W197" s="4"/>
      <c r="X197" s="4"/>
      <c r="Y197" s="4"/>
      <c r="Z197" s="4"/>
      <c r="AA197" s="4"/>
      <c r="AB197" s="27"/>
      <c r="AC197" s="22"/>
      <c r="AD197" s="22"/>
      <c r="AE197" s="22"/>
      <c r="AF197" s="22"/>
      <c r="AG197" s="27"/>
      <c r="AH197" s="27"/>
      <c r="AI197" s="27"/>
      <c r="AJ197" s="19"/>
    </row>
    <row r="198" spans="1:36" ht="15" thickBot="1">
      <c r="G198" s="4"/>
      <c r="H198" s="4"/>
      <c r="I198" s="4"/>
      <c r="J198" s="4"/>
      <c r="K198" s="4"/>
      <c r="L198" s="4"/>
      <c r="M198" s="4"/>
      <c r="N198" s="4"/>
      <c r="O198" s="4"/>
      <c r="P198" s="4"/>
      <c r="Q198" s="4"/>
      <c r="R198" s="4"/>
      <c r="S198" s="4"/>
      <c r="T198" s="4"/>
      <c r="U198" s="4"/>
      <c r="V198" s="4"/>
      <c r="W198" s="4"/>
      <c r="X198" s="4"/>
      <c r="Y198" s="4"/>
      <c r="Z198" s="4"/>
      <c r="AA198" s="4"/>
    </row>
    <row r="199" spans="1:36" ht="15" thickBot="1">
      <c r="A199" s="409" t="s">
        <v>34</v>
      </c>
      <c r="B199" s="410"/>
      <c r="C199" s="59" t="s">
        <v>0</v>
      </c>
      <c r="D199" s="59" t="s">
        <v>5</v>
      </c>
      <c r="E199" s="59" t="s">
        <v>6</v>
      </c>
      <c r="F199" s="369" t="s">
        <v>7</v>
      </c>
      <c r="G199" s="4"/>
      <c r="H199" s="4"/>
      <c r="I199" s="4"/>
      <c r="J199" s="4"/>
      <c r="K199" s="4"/>
      <c r="L199" s="4"/>
      <c r="M199" s="4"/>
      <c r="N199" s="4"/>
      <c r="O199" s="4"/>
      <c r="P199" s="4"/>
      <c r="Q199" s="4"/>
      <c r="R199" s="4"/>
      <c r="S199" s="4"/>
      <c r="T199" s="4"/>
      <c r="U199" s="4"/>
      <c r="V199" s="4"/>
      <c r="W199" s="4"/>
      <c r="X199" s="4"/>
      <c r="Y199" s="4"/>
      <c r="Z199" s="4"/>
      <c r="AA199" s="4"/>
    </row>
    <row r="200" spans="1:36">
      <c r="G200" s="4"/>
      <c r="H200" s="4"/>
      <c r="I200" s="4"/>
      <c r="J200" s="4"/>
      <c r="K200" s="4"/>
      <c r="L200" s="4"/>
      <c r="M200" s="4"/>
      <c r="N200" s="4"/>
      <c r="O200" s="4"/>
      <c r="P200" s="4"/>
      <c r="Q200" s="4"/>
      <c r="R200" s="4"/>
      <c r="S200" s="4"/>
      <c r="T200" s="4"/>
      <c r="U200" s="4"/>
      <c r="V200" s="4"/>
      <c r="W200" s="4"/>
      <c r="X200" s="4"/>
      <c r="Y200" s="4"/>
      <c r="Z200" s="4"/>
      <c r="AA200" s="4"/>
    </row>
    <row r="201" spans="1:36">
      <c r="A201" s="15">
        <v>1</v>
      </c>
      <c r="B201" s="9" t="s">
        <v>8</v>
      </c>
      <c r="C201" s="10">
        <v>0.5</v>
      </c>
      <c r="D201" s="11">
        <v>5</v>
      </c>
      <c r="E201" s="12">
        <v>1</v>
      </c>
      <c r="F201" s="11">
        <f>MROUND(BP*C201,AR)</f>
        <v>50</v>
      </c>
      <c r="G201" s="209"/>
      <c r="H201" s="209"/>
      <c r="I201" s="111">
        <f t="shared" ref="I201:I204" si="180">+D201*E201</f>
        <v>5</v>
      </c>
      <c r="J201" s="111">
        <f t="shared" ref="J201:J204" si="181">+I201*F201</f>
        <v>250</v>
      </c>
      <c r="K201" s="209"/>
      <c r="L201" s="209"/>
      <c r="M201" s="209"/>
      <c r="N201" s="209"/>
      <c r="O201" s="209"/>
      <c r="P201" s="209"/>
      <c r="Q201" s="209"/>
      <c r="R201" s="111">
        <f t="shared" ref="R201:R204" si="182">IF(ISNUMBER(SEARCH("bench",$B201)),IF($C201&gt;=0.5,IF($C201&lt;0.6,$D201*$E201," ")," ")," ")</f>
        <v>5</v>
      </c>
      <c r="S201" s="111" t="str">
        <f t="shared" ref="S201:S204" si="183">IF(ISNUMBER(SEARCH("bench",$B201)),IF($C201&gt;=0.6,IF($C201&lt;0.7,$D201*$E201," ")," ")," ")</f>
        <v xml:space="preserve"> </v>
      </c>
      <c r="T201" s="111" t="str">
        <f t="shared" ref="T201:T204" si="184">IF(ISNUMBER(SEARCH("bench",$B201)),IF($C201&gt;=0.7,IF($C201&lt;0.8,$D201*$E201," ")," ")," ")</f>
        <v xml:space="preserve"> </v>
      </c>
      <c r="U201" s="111" t="str">
        <f t="shared" ref="U201:U204" si="185">IF(ISNUMBER(SEARCH("bench",$B201)),IF($C201&gt;=0.8,IF($C201&lt;0.9,$D201*$E201," ")," ")," ")</f>
        <v xml:space="preserve"> </v>
      </c>
      <c r="V201" s="111" t="str">
        <f t="shared" ref="V201:V204" si="186">IF(ISNUMBER(SEARCH("bench",$B201)),IF($C201&gt;=0.9,$D201*$E201," ")," ")</f>
        <v xml:space="preserve"> </v>
      </c>
      <c r="W201" s="209"/>
      <c r="X201" s="209"/>
      <c r="Y201" s="209"/>
      <c r="Z201" s="209"/>
      <c r="AA201" s="209"/>
      <c r="AB201" s="210"/>
      <c r="AC201" s="13"/>
      <c r="AD201" s="208"/>
      <c r="AE201" s="208"/>
      <c r="AF201" s="208"/>
      <c r="AG201" s="208"/>
      <c r="AH201" s="208"/>
      <c r="AI201" s="208"/>
      <c r="AJ201" s="211"/>
    </row>
    <row r="202" spans="1:36">
      <c r="A202" s="15"/>
      <c r="B202" s="207" t="str">
        <f>+B201</f>
        <v>BenchPress</v>
      </c>
      <c r="C202" s="10">
        <v>0.6</v>
      </c>
      <c r="D202" s="11">
        <v>4</v>
      </c>
      <c r="E202" s="12">
        <v>1</v>
      </c>
      <c r="F202" s="11">
        <f>MROUND(BP*C202,AR)</f>
        <v>60</v>
      </c>
      <c r="G202" s="4"/>
      <c r="H202" s="4"/>
      <c r="I202" s="111">
        <f t="shared" si="180"/>
        <v>4</v>
      </c>
      <c r="J202" s="111">
        <f t="shared" si="181"/>
        <v>240</v>
      </c>
      <c r="K202" s="4"/>
      <c r="L202" s="4"/>
      <c r="M202" s="4"/>
      <c r="N202" s="4"/>
      <c r="O202" s="4"/>
      <c r="P202" s="4"/>
      <c r="Q202" s="4"/>
      <c r="R202" s="111" t="str">
        <f t="shared" si="182"/>
        <v xml:space="preserve"> </v>
      </c>
      <c r="S202" s="111">
        <f t="shared" si="183"/>
        <v>4</v>
      </c>
      <c r="T202" s="111" t="str">
        <f t="shared" si="184"/>
        <v xml:space="preserve"> </v>
      </c>
      <c r="U202" s="111" t="str">
        <f t="shared" si="185"/>
        <v xml:space="preserve"> </v>
      </c>
      <c r="V202" s="111" t="str">
        <f t="shared" si="186"/>
        <v xml:space="preserve"> </v>
      </c>
      <c r="W202" s="4"/>
      <c r="X202" s="4"/>
      <c r="Y202" s="4"/>
      <c r="Z202" s="4"/>
      <c r="AA202" s="4"/>
      <c r="AB202" s="5"/>
      <c r="AC202" s="212"/>
      <c r="AD202" s="8"/>
      <c r="AE202" s="8"/>
      <c r="AF202" s="8"/>
      <c r="AG202" s="8"/>
      <c r="AH202" s="8"/>
      <c r="AI202" s="8"/>
      <c r="AJ202" s="16"/>
    </row>
    <row r="203" spans="1:36">
      <c r="A203" s="200"/>
      <c r="B203" s="207" t="str">
        <f t="shared" ref="B203:B204" si="187">+B202</f>
        <v>BenchPress</v>
      </c>
      <c r="C203" s="10">
        <v>0.7</v>
      </c>
      <c r="D203" s="11">
        <v>3</v>
      </c>
      <c r="E203" s="12">
        <v>2</v>
      </c>
      <c r="F203" s="11">
        <f>MROUND(BP*C203,AR)</f>
        <v>70</v>
      </c>
      <c r="G203" s="4"/>
      <c r="H203" s="4"/>
      <c r="I203" s="111">
        <f t="shared" si="180"/>
        <v>6</v>
      </c>
      <c r="J203" s="111">
        <f t="shared" si="181"/>
        <v>420</v>
      </c>
      <c r="K203" s="4"/>
      <c r="L203" s="4"/>
      <c r="M203" s="4"/>
      <c r="N203" s="4"/>
      <c r="O203" s="4"/>
      <c r="P203" s="4"/>
      <c r="Q203" s="4"/>
      <c r="R203" s="111" t="str">
        <f>IF(ISNUMBER(SEARCH("bench",$B203)),IF($C203&gt;=0.5,IF($C203&lt;0.6,$D203*$E203," ")," ")," ")</f>
        <v xml:space="preserve"> </v>
      </c>
      <c r="S203" s="111" t="str">
        <f>IF(ISNUMBER(SEARCH("bench",$B203)),IF($C203&gt;=0.6,IF($C203&lt;0.7,$D203*$E203," ")," ")," ")</f>
        <v xml:space="preserve"> </v>
      </c>
      <c r="T203" s="111">
        <f>IF(ISNUMBER(SEARCH("bench",$B203)),IF($C203&gt;=0.7,IF($C203&lt;0.8,$D203*$E203," ")," ")," ")</f>
        <v>6</v>
      </c>
      <c r="U203" s="111" t="str">
        <f>IF(ISNUMBER(SEARCH("bench",$B203)),IF($C203&gt;=0.8,IF($C203&lt;0.9,$D203*$E203," ")," ")," ")</f>
        <v xml:space="preserve"> </v>
      </c>
      <c r="V203" s="111" t="str">
        <f>IF(ISNUMBER(SEARCH("bench",$B203)),IF($C203&gt;=0.9,$D203*$E203," ")," ")</f>
        <v xml:space="preserve"> </v>
      </c>
      <c r="W203" s="4"/>
      <c r="X203" s="4"/>
      <c r="Y203" s="4"/>
      <c r="Z203" s="4"/>
      <c r="AA203" s="4"/>
      <c r="AB203" s="5"/>
      <c r="AC203" s="212"/>
      <c r="AD203" s="13"/>
      <c r="AE203" s="8"/>
      <c r="AF203" s="8"/>
      <c r="AG203" s="8"/>
      <c r="AH203" s="8"/>
      <c r="AI203" s="8"/>
      <c r="AJ203" s="16"/>
    </row>
    <row r="204" spans="1:36">
      <c r="A204" s="15"/>
      <c r="B204" s="207" t="str">
        <f t="shared" si="187"/>
        <v>BenchPress</v>
      </c>
      <c r="C204" s="10">
        <v>0.8</v>
      </c>
      <c r="D204" s="11">
        <v>2</v>
      </c>
      <c r="E204" s="12">
        <v>5</v>
      </c>
      <c r="F204" s="11">
        <f>MROUND(BP*C204,AR)</f>
        <v>80</v>
      </c>
      <c r="G204" s="4"/>
      <c r="H204" s="4"/>
      <c r="I204" s="111">
        <f t="shared" si="180"/>
        <v>10</v>
      </c>
      <c r="J204" s="111">
        <f t="shared" si="181"/>
        <v>800</v>
      </c>
      <c r="K204" s="4"/>
      <c r="L204" s="4"/>
      <c r="M204" s="4"/>
      <c r="N204" s="4"/>
      <c r="O204" s="4"/>
      <c r="P204" s="4"/>
      <c r="Q204" s="4"/>
      <c r="R204" s="111" t="str">
        <f t="shared" si="182"/>
        <v xml:space="preserve"> </v>
      </c>
      <c r="S204" s="111" t="str">
        <f t="shared" si="183"/>
        <v xml:space="preserve"> </v>
      </c>
      <c r="T204" s="111" t="str">
        <f t="shared" si="184"/>
        <v xml:space="preserve"> </v>
      </c>
      <c r="U204" s="111">
        <f t="shared" si="185"/>
        <v>10</v>
      </c>
      <c r="V204" s="111" t="str">
        <f t="shared" si="186"/>
        <v xml:space="preserve"> </v>
      </c>
      <c r="W204" s="4"/>
      <c r="X204" s="4"/>
      <c r="Y204" s="4"/>
      <c r="Z204" s="4"/>
      <c r="AA204" s="4"/>
      <c r="AB204" s="5"/>
      <c r="AC204" s="13"/>
      <c r="AD204" s="13"/>
      <c r="AE204" s="13"/>
      <c r="AF204" s="13"/>
      <c r="AG204" s="13"/>
      <c r="AH204" s="8"/>
      <c r="AI204" s="8"/>
      <c r="AJ204" s="16"/>
    </row>
    <row r="205" spans="1:36">
      <c r="A205" s="31"/>
      <c r="B205" s="8"/>
      <c r="C205" s="8"/>
      <c r="D205" s="8"/>
      <c r="E205" s="8"/>
      <c r="F205" s="366"/>
      <c r="G205" s="4"/>
      <c r="H205" s="4"/>
      <c r="I205" s="4"/>
      <c r="J205" s="4"/>
      <c r="K205" s="4"/>
      <c r="L205" s="4"/>
      <c r="M205" s="4"/>
      <c r="N205" s="4"/>
      <c r="O205" s="4"/>
      <c r="P205" s="4"/>
      <c r="Q205" s="4"/>
      <c r="R205" s="4"/>
      <c r="S205" s="4"/>
      <c r="T205" s="4"/>
      <c r="U205" s="4"/>
      <c r="V205" s="4"/>
      <c r="W205" s="4"/>
      <c r="X205" s="4"/>
      <c r="Y205" s="4"/>
      <c r="Z205" s="4"/>
      <c r="AA205" s="4"/>
      <c r="AB205" s="8"/>
      <c r="AC205" s="8"/>
      <c r="AD205" s="8"/>
      <c r="AE205" s="8"/>
      <c r="AF205" s="8"/>
      <c r="AG205" s="8"/>
      <c r="AH205" s="8"/>
      <c r="AI205" s="8"/>
      <c r="AJ205" s="16"/>
    </row>
    <row r="206" spans="1:36">
      <c r="A206" s="38">
        <v>2</v>
      </c>
      <c r="B206" s="213" t="s">
        <v>2</v>
      </c>
      <c r="C206" s="35">
        <v>0.5</v>
      </c>
      <c r="D206" s="36">
        <v>5</v>
      </c>
      <c r="E206" s="37">
        <v>1</v>
      </c>
      <c r="F206" s="36">
        <f t="shared" ref="F206:F211" si="188">MROUND(SQ*C206,AR)</f>
        <v>50</v>
      </c>
      <c r="G206" s="114">
        <f>+D206*E206</f>
        <v>5</v>
      </c>
      <c r="H206" s="114">
        <f>+F206*G206</f>
        <v>250</v>
      </c>
      <c r="I206" s="4"/>
      <c r="J206" s="4"/>
      <c r="K206" s="4"/>
      <c r="L206" s="4"/>
      <c r="M206" s="114">
        <f t="shared" ref="M206:M211" si="189">IF(ISNUMBER(SEARCH("squat",$B206)),IF($C206&gt;=0.5,IF($C206&lt;0.6,$D206*$E206," ")," ")," ")</f>
        <v>5</v>
      </c>
      <c r="N206" s="114" t="str">
        <f t="shared" ref="N206:N211" si="190">IF(ISNUMBER(SEARCH("squat",$B206)),IF($C206&gt;=0.6,IF($C206&lt;0.7,$D206*$E206," ")," ")," ")</f>
        <v xml:space="preserve"> </v>
      </c>
      <c r="O206" s="114" t="str">
        <f t="shared" ref="O206:O211" si="191">IF(ISNUMBER(SEARCH("squat",$B206)),IF($C206&gt;=0.7,IF($C206&lt;0.8,$D206*$E206," ")," ")," ")</f>
        <v xml:space="preserve"> </v>
      </c>
      <c r="P206" s="114" t="str">
        <f t="shared" ref="P206:P211" si="192">IF(ISNUMBER(SEARCH("squat",$B206)),IF($C206&gt;=0.8,IF($C206&lt;0.9,$D206*$E206," ")," ")," ")</f>
        <v xml:space="preserve"> </v>
      </c>
      <c r="Q206" s="114" t="str">
        <f t="shared" ref="Q206:Q211" si="193">IF(ISNUMBER(SEARCH("squat",$B206)),IF($C206&gt;=0.9,$D206*$E206," ")," ")</f>
        <v xml:space="preserve"> </v>
      </c>
      <c r="R206" s="4"/>
      <c r="S206" s="4"/>
      <c r="T206" s="4"/>
      <c r="U206" s="4"/>
      <c r="V206" s="4"/>
      <c r="W206" s="4"/>
      <c r="X206" s="4"/>
      <c r="Y206" s="4"/>
      <c r="Z206" s="4"/>
      <c r="AA206" s="4"/>
      <c r="AB206" s="5"/>
      <c r="AC206" s="13"/>
      <c r="AD206" s="8"/>
      <c r="AE206" s="8"/>
      <c r="AF206" s="8"/>
      <c r="AG206" s="8"/>
      <c r="AH206" s="8"/>
      <c r="AI206" s="8"/>
      <c r="AJ206" s="16"/>
    </row>
    <row r="207" spans="1:36">
      <c r="A207" s="38"/>
      <c r="B207" s="214" t="str">
        <f>+B206</f>
        <v>Squat</v>
      </c>
      <c r="C207" s="35">
        <v>0.6</v>
      </c>
      <c r="D207" s="36">
        <v>4</v>
      </c>
      <c r="E207" s="37">
        <v>1</v>
      </c>
      <c r="F207" s="36">
        <f t="shared" si="188"/>
        <v>60</v>
      </c>
      <c r="G207" s="114">
        <f t="shared" ref="G207:G211" si="194">+D207*E207</f>
        <v>4</v>
      </c>
      <c r="H207" s="114">
        <f t="shared" ref="H207:H211" si="195">+F207*G207</f>
        <v>240</v>
      </c>
      <c r="I207" s="4"/>
      <c r="J207" s="4"/>
      <c r="K207" s="4"/>
      <c r="L207" s="4"/>
      <c r="M207" s="114" t="str">
        <f t="shared" si="189"/>
        <v xml:space="preserve"> </v>
      </c>
      <c r="N207" s="114">
        <f t="shared" si="190"/>
        <v>4</v>
      </c>
      <c r="O207" s="114" t="str">
        <f t="shared" si="191"/>
        <v xml:space="preserve"> </v>
      </c>
      <c r="P207" s="114" t="str">
        <f t="shared" si="192"/>
        <v xml:space="preserve"> </v>
      </c>
      <c r="Q207" s="114" t="str">
        <f t="shared" si="193"/>
        <v xml:space="preserve"> </v>
      </c>
      <c r="R207" s="4"/>
      <c r="S207" s="4"/>
      <c r="T207" s="4"/>
      <c r="U207" s="4"/>
      <c r="V207" s="4"/>
      <c r="W207" s="4"/>
      <c r="X207" s="4"/>
      <c r="Y207" s="4"/>
      <c r="Z207" s="4"/>
      <c r="AA207" s="4"/>
      <c r="AB207" s="5"/>
      <c r="AC207" s="215"/>
      <c r="AD207" s="8"/>
      <c r="AE207" s="8"/>
      <c r="AF207" s="8"/>
      <c r="AG207" s="8"/>
      <c r="AH207" s="8"/>
      <c r="AI207" s="8"/>
      <c r="AJ207" s="16"/>
    </row>
    <row r="208" spans="1:36">
      <c r="A208" s="205"/>
      <c r="B208" s="214" t="str">
        <f>+B207</f>
        <v>Squat</v>
      </c>
      <c r="C208" s="35">
        <v>0.7</v>
      </c>
      <c r="D208" s="36">
        <v>3</v>
      </c>
      <c r="E208" s="37">
        <v>1</v>
      </c>
      <c r="F208" s="36">
        <f t="shared" si="188"/>
        <v>70</v>
      </c>
      <c r="G208" s="114">
        <f t="shared" si="194"/>
        <v>3</v>
      </c>
      <c r="H208" s="114">
        <f t="shared" si="195"/>
        <v>210</v>
      </c>
      <c r="I208" s="4"/>
      <c r="J208" s="4"/>
      <c r="K208" s="4"/>
      <c r="L208" s="4"/>
      <c r="M208" s="114" t="str">
        <f t="shared" si="189"/>
        <v xml:space="preserve"> </v>
      </c>
      <c r="N208" s="114" t="str">
        <f t="shared" si="190"/>
        <v xml:space="preserve"> </v>
      </c>
      <c r="O208" s="114">
        <f t="shared" si="191"/>
        <v>3</v>
      </c>
      <c r="P208" s="114" t="str">
        <f t="shared" si="192"/>
        <v xml:space="preserve"> </v>
      </c>
      <c r="Q208" s="114" t="str">
        <f t="shared" si="193"/>
        <v xml:space="preserve"> </v>
      </c>
      <c r="R208" s="4"/>
      <c r="S208" s="4"/>
      <c r="T208" s="4"/>
      <c r="U208" s="4"/>
      <c r="V208" s="4"/>
      <c r="W208" s="4"/>
      <c r="X208" s="4"/>
      <c r="Y208" s="4"/>
      <c r="Z208" s="4"/>
      <c r="AA208" s="4"/>
      <c r="AB208" s="5"/>
      <c r="AC208" s="13"/>
      <c r="AD208" s="8"/>
      <c r="AE208" s="8"/>
      <c r="AF208" s="8"/>
      <c r="AG208" s="8"/>
      <c r="AH208" s="8"/>
      <c r="AI208" s="8"/>
      <c r="AJ208" s="16"/>
    </row>
    <row r="209" spans="1:36">
      <c r="A209" s="38"/>
      <c r="B209" s="214" t="str">
        <f>+B208</f>
        <v>Squat</v>
      </c>
      <c r="C209" s="35">
        <v>0.8</v>
      </c>
      <c r="D209" s="36">
        <v>2</v>
      </c>
      <c r="E209" s="37">
        <v>2</v>
      </c>
      <c r="F209" s="36">
        <f t="shared" si="188"/>
        <v>80</v>
      </c>
      <c r="G209" s="114">
        <f t="shared" si="194"/>
        <v>4</v>
      </c>
      <c r="H209" s="114">
        <f t="shared" si="195"/>
        <v>320</v>
      </c>
      <c r="I209" s="4"/>
      <c r="J209" s="4"/>
      <c r="K209" s="4"/>
      <c r="L209" s="4"/>
      <c r="M209" s="114" t="str">
        <f t="shared" si="189"/>
        <v xml:space="preserve"> </v>
      </c>
      <c r="N209" s="114" t="str">
        <f t="shared" si="190"/>
        <v xml:space="preserve"> </v>
      </c>
      <c r="O209" s="114" t="str">
        <f t="shared" si="191"/>
        <v xml:space="preserve"> </v>
      </c>
      <c r="P209" s="114">
        <f t="shared" si="192"/>
        <v>4</v>
      </c>
      <c r="Q209" s="114" t="str">
        <f t="shared" si="193"/>
        <v xml:space="preserve"> </v>
      </c>
      <c r="R209" s="4"/>
      <c r="S209" s="4"/>
      <c r="T209" s="4"/>
      <c r="U209" s="4"/>
      <c r="V209" s="4"/>
      <c r="W209" s="4"/>
      <c r="X209" s="4"/>
      <c r="Y209" s="4"/>
      <c r="Z209" s="4"/>
      <c r="AA209" s="4"/>
      <c r="AB209" s="5"/>
      <c r="AC209" s="13"/>
      <c r="AD209" s="13"/>
      <c r="AE209" s="8"/>
      <c r="AF209" s="8"/>
      <c r="AG209" s="8"/>
      <c r="AH209" s="8"/>
      <c r="AI209" s="8"/>
      <c r="AJ209" s="16"/>
    </row>
    <row r="210" spans="1:36">
      <c r="A210" s="205"/>
      <c r="B210" s="214" t="str">
        <f>+B209</f>
        <v>Squat</v>
      </c>
      <c r="C210" s="35">
        <v>0.85</v>
      </c>
      <c r="D210" s="36">
        <v>1</v>
      </c>
      <c r="E210" s="37">
        <v>3</v>
      </c>
      <c r="F210" s="36">
        <f t="shared" si="188"/>
        <v>85</v>
      </c>
      <c r="G210" s="114">
        <f t="shared" si="194"/>
        <v>3</v>
      </c>
      <c r="H210" s="114">
        <f t="shared" si="195"/>
        <v>255</v>
      </c>
      <c r="I210" s="4"/>
      <c r="J210" s="4"/>
      <c r="K210" s="4"/>
      <c r="L210" s="4"/>
      <c r="M210" s="114" t="str">
        <f t="shared" si="189"/>
        <v xml:space="preserve"> </v>
      </c>
      <c r="N210" s="114" t="str">
        <f t="shared" si="190"/>
        <v xml:space="preserve"> </v>
      </c>
      <c r="O210" s="114" t="str">
        <f t="shared" si="191"/>
        <v xml:space="preserve"> </v>
      </c>
      <c r="P210" s="114">
        <f t="shared" si="192"/>
        <v>3</v>
      </c>
      <c r="Q210" s="114" t="str">
        <f t="shared" si="193"/>
        <v xml:space="preserve"> </v>
      </c>
      <c r="R210" s="4"/>
      <c r="S210" s="4"/>
      <c r="T210" s="4"/>
      <c r="U210" s="4"/>
      <c r="V210" s="4"/>
      <c r="W210" s="4"/>
      <c r="X210" s="4"/>
      <c r="Y210" s="4"/>
      <c r="Z210" s="4"/>
      <c r="AA210" s="4"/>
      <c r="AB210" s="5"/>
      <c r="AC210" s="13"/>
      <c r="AD210" s="13"/>
      <c r="AE210" s="13"/>
      <c r="AF210" s="8"/>
      <c r="AG210" s="8"/>
      <c r="AH210" s="8"/>
      <c r="AI210" s="8"/>
      <c r="AJ210" s="16"/>
    </row>
    <row r="211" spans="1:36">
      <c r="A211" s="38"/>
      <c r="B211" s="214" t="str">
        <f>+B210</f>
        <v>Squat</v>
      </c>
      <c r="C211" s="35">
        <v>0.8</v>
      </c>
      <c r="D211" s="36">
        <v>2</v>
      </c>
      <c r="E211" s="37">
        <v>2</v>
      </c>
      <c r="F211" s="36">
        <f t="shared" si="188"/>
        <v>80</v>
      </c>
      <c r="G211" s="114">
        <f t="shared" si="194"/>
        <v>4</v>
      </c>
      <c r="H211" s="114">
        <f t="shared" si="195"/>
        <v>320</v>
      </c>
      <c r="I211" s="4"/>
      <c r="J211" s="4"/>
      <c r="K211" s="4"/>
      <c r="L211" s="4"/>
      <c r="M211" s="114" t="str">
        <f t="shared" si="189"/>
        <v xml:space="preserve"> </v>
      </c>
      <c r="N211" s="114" t="str">
        <f t="shared" si="190"/>
        <v xml:space="preserve"> </v>
      </c>
      <c r="O211" s="114" t="str">
        <f t="shared" si="191"/>
        <v xml:space="preserve"> </v>
      </c>
      <c r="P211" s="114">
        <f t="shared" si="192"/>
        <v>4</v>
      </c>
      <c r="Q211" s="114" t="str">
        <f t="shared" si="193"/>
        <v xml:space="preserve"> </v>
      </c>
      <c r="R211" s="4"/>
      <c r="S211" s="4"/>
      <c r="T211" s="4"/>
      <c r="U211" s="4"/>
      <c r="V211" s="4"/>
      <c r="W211" s="4"/>
      <c r="X211" s="4"/>
      <c r="Y211" s="4"/>
      <c r="Z211" s="4"/>
      <c r="AA211" s="4"/>
      <c r="AB211" s="5"/>
      <c r="AC211" s="13"/>
      <c r="AD211" s="13"/>
      <c r="AE211" s="8"/>
      <c r="AF211" s="8"/>
      <c r="AG211" s="8"/>
      <c r="AH211" s="8"/>
      <c r="AI211" s="8"/>
      <c r="AJ211" s="16"/>
    </row>
    <row r="212" spans="1:36">
      <c r="A212" s="31"/>
      <c r="B212" s="8"/>
      <c r="C212" s="8"/>
      <c r="D212" s="8"/>
      <c r="E212" s="8"/>
      <c r="F212" s="366"/>
      <c r="G212" s="4"/>
      <c r="H212" s="4"/>
      <c r="I212" s="4"/>
      <c r="J212" s="4"/>
      <c r="K212" s="4"/>
      <c r="L212" s="4"/>
      <c r="M212" s="4"/>
      <c r="N212" s="4"/>
      <c r="O212" s="4"/>
      <c r="P212" s="4"/>
      <c r="Q212" s="4"/>
      <c r="R212" s="4"/>
      <c r="S212" s="4"/>
      <c r="T212" s="4"/>
      <c r="U212" s="4"/>
      <c r="V212" s="4"/>
      <c r="W212" s="4"/>
      <c r="X212" s="4"/>
      <c r="Y212" s="4"/>
      <c r="Z212" s="4"/>
      <c r="AA212" s="4"/>
      <c r="AB212" s="8"/>
      <c r="AC212" s="8"/>
      <c r="AD212" s="8"/>
      <c r="AE212" s="8"/>
      <c r="AF212" s="8"/>
      <c r="AG212" s="8"/>
      <c r="AH212" s="8"/>
      <c r="AI212" s="8"/>
      <c r="AJ212" s="16"/>
    </row>
    <row r="213" spans="1:36">
      <c r="A213" s="200">
        <v>2</v>
      </c>
      <c r="B213" s="216" t="s">
        <v>92</v>
      </c>
      <c r="C213" s="201">
        <v>0.5</v>
      </c>
      <c r="D213" s="202">
        <v>5</v>
      </c>
      <c r="E213" s="203">
        <v>1</v>
      </c>
      <c r="F213" s="202">
        <f>MROUND(BP*C213,AR)</f>
        <v>50</v>
      </c>
      <c r="G213" s="4"/>
      <c r="H213" s="4"/>
      <c r="I213" s="217">
        <f t="shared" ref="I213:I215" si="196">+D213*E213</f>
        <v>5</v>
      </c>
      <c r="J213" s="217">
        <f t="shared" ref="J213:J215" si="197">+I213*F213</f>
        <v>250</v>
      </c>
      <c r="K213" s="4"/>
      <c r="L213" s="4"/>
      <c r="M213" s="4"/>
      <c r="N213" s="4"/>
      <c r="O213" s="4"/>
      <c r="P213" s="4"/>
      <c r="Q213" s="4"/>
      <c r="R213" s="217">
        <f t="shared" ref="R213:R214" si="198">IF(ISNUMBER(SEARCH("bench",$B213)),IF($C213&gt;=0.5,IF($C213&lt;0.6,$D213*$E213," ")," ")," ")</f>
        <v>5</v>
      </c>
      <c r="S213" s="217" t="str">
        <f t="shared" ref="S213:S214" si="199">IF(ISNUMBER(SEARCH("bench",$B213)),IF($C213&gt;=0.6,IF($C213&lt;0.7,$D213*$E213," ")," ")," ")</f>
        <v xml:space="preserve"> </v>
      </c>
      <c r="T213" s="217" t="str">
        <f t="shared" ref="T213:T214" si="200">IF(ISNUMBER(SEARCH("bench",$B213)),IF($C213&gt;=0.7,IF($C213&lt;0.8,$D213*$E213," ")," ")," ")</f>
        <v xml:space="preserve"> </v>
      </c>
      <c r="U213" s="217" t="str">
        <f t="shared" ref="U213:U214" si="201">IF(ISNUMBER(SEARCH("bench",$B213)),IF($C213&gt;=0.8,IF($C213&lt;0.9,$D213*$E213," ")," ")," ")</f>
        <v xml:space="preserve"> </v>
      </c>
      <c r="V213" s="217" t="str">
        <f t="shared" ref="V213:V214" si="202">IF(ISNUMBER(SEARCH("bench",$B213)),IF($C213&gt;=0.9,$D213*$E213," ")," ")</f>
        <v xml:space="preserve"> </v>
      </c>
      <c r="W213" s="4"/>
      <c r="X213" s="4"/>
      <c r="Y213" s="4"/>
      <c r="Z213" s="4"/>
      <c r="AA213" s="4"/>
      <c r="AB213" s="5"/>
      <c r="AC213" s="204"/>
      <c r="AD213" s="8"/>
      <c r="AE213" s="8"/>
      <c r="AF213" s="8"/>
      <c r="AG213" s="8"/>
      <c r="AH213" s="8"/>
      <c r="AI213" s="8"/>
      <c r="AJ213" s="16"/>
    </row>
    <row r="214" spans="1:36">
      <c r="A214" s="200"/>
      <c r="B214" s="207" t="str">
        <f>+B213</f>
        <v>BenchPress w. Chains</v>
      </c>
      <c r="C214" s="10">
        <v>0.6</v>
      </c>
      <c r="D214" s="11">
        <v>5</v>
      </c>
      <c r="E214" s="12">
        <v>1</v>
      </c>
      <c r="F214" s="11">
        <f>MROUND(BP*C214,AR)</f>
        <v>60</v>
      </c>
      <c r="G214" s="4"/>
      <c r="H214" s="4"/>
      <c r="I214" s="111">
        <f t="shared" si="196"/>
        <v>5</v>
      </c>
      <c r="J214" s="111">
        <f t="shared" si="197"/>
        <v>300</v>
      </c>
      <c r="K214" s="4"/>
      <c r="L214" s="4"/>
      <c r="M214" s="4"/>
      <c r="N214" s="4"/>
      <c r="O214" s="4"/>
      <c r="P214" s="4"/>
      <c r="Q214" s="4"/>
      <c r="R214" s="217" t="str">
        <f t="shared" si="198"/>
        <v xml:space="preserve"> </v>
      </c>
      <c r="S214" s="217">
        <f t="shared" si="199"/>
        <v>5</v>
      </c>
      <c r="T214" s="217" t="str">
        <f t="shared" si="200"/>
        <v xml:space="preserve"> </v>
      </c>
      <c r="U214" s="217" t="str">
        <f t="shared" si="201"/>
        <v xml:space="preserve"> </v>
      </c>
      <c r="V214" s="217" t="str">
        <f t="shared" si="202"/>
        <v xml:space="preserve"> </v>
      </c>
      <c r="W214" s="4"/>
      <c r="X214" s="4"/>
      <c r="Y214" s="4"/>
      <c r="Z214" s="4"/>
      <c r="AA214" s="4"/>
      <c r="AB214" s="5"/>
      <c r="AC214" s="215"/>
      <c r="AD214" s="8"/>
      <c r="AE214" s="8"/>
      <c r="AF214" s="8"/>
      <c r="AG214" s="8"/>
      <c r="AH214" s="8"/>
      <c r="AI214" s="8"/>
      <c r="AJ214" s="16"/>
    </row>
    <row r="215" spans="1:36">
      <c r="A215" s="200"/>
      <c r="B215" s="207" t="str">
        <f t="shared" ref="B215" si="203">+B214</f>
        <v>BenchPress w. Chains</v>
      </c>
      <c r="C215" s="10">
        <v>0.7</v>
      </c>
      <c r="D215" s="11">
        <v>5</v>
      </c>
      <c r="E215" s="12">
        <v>5</v>
      </c>
      <c r="F215" s="11">
        <f>MROUND(BP*C215,AR)</f>
        <v>70</v>
      </c>
      <c r="G215" s="4"/>
      <c r="H215" s="4"/>
      <c r="I215" s="111">
        <f t="shared" si="196"/>
        <v>25</v>
      </c>
      <c r="J215" s="111">
        <f t="shared" si="197"/>
        <v>1750</v>
      </c>
      <c r="K215" s="4"/>
      <c r="L215" s="4"/>
      <c r="M215" s="4"/>
      <c r="N215" s="4"/>
      <c r="O215" s="4"/>
      <c r="P215" s="4"/>
      <c r="Q215" s="4"/>
      <c r="R215" s="111" t="str">
        <f>IF(ISNUMBER(SEARCH("bench",$B215)),IF($C215&gt;=0.5,IF($C215&lt;0.6,$D215*$E215," ")," ")," ")</f>
        <v xml:space="preserve"> </v>
      </c>
      <c r="S215" s="111" t="str">
        <f>IF(ISNUMBER(SEARCH("bench",$B215)),IF($C215&gt;=0.6,IF($C215&lt;0.7,$D215*$E215," ")," ")," ")</f>
        <v xml:space="preserve"> </v>
      </c>
      <c r="T215" s="111">
        <f>IF(ISNUMBER(SEARCH("bench",$B215)),IF($C215&gt;=0.7,IF($C215&lt;0.8,$D215*$E215," ")," ")," ")</f>
        <v>25</v>
      </c>
      <c r="U215" s="111" t="str">
        <f>IF(ISNUMBER(SEARCH("bench",$B215)),IF($C215&gt;=0.8,IF($C215&lt;0.9,$D215*$E215," ")," ")," ")</f>
        <v xml:space="preserve"> </v>
      </c>
      <c r="V215" s="111" t="str">
        <f>IF(ISNUMBER(SEARCH("bench",$B215)),IF($C215&gt;=0.9,$D215*$E215," ")," ")</f>
        <v xml:space="preserve"> </v>
      </c>
      <c r="W215" s="4"/>
      <c r="X215" s="4"/>
      <c r="Y215" s="4"/>
      <c r="Z215" s="4"/>
      <c r="AA215" s="4"/>
      <c r="AB215" s="5"/>
      <c r="AC215" s="204"/>
      <c r="AD215" s="204"/>
      <c r="AE215" s="204"/>
      <c r="AF215" s="204"/>
      <c r="AG215" s="204"/>
      <c r="AH215" s="8"/>
      <c r="AI215" s="8"/>
      <c r="AJ215" s="16"/>
    </row>
    <row r="216" spans="1:36">
      <c r="A216" s="31"/>
      <c r="B216" s="8"/>
      <c r="C216" s="8"/>
      <c r="D216" s="8"/>
      <c r="E216" s="8"/>
      <c r="F216" s="366"/>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16"/>
    </row>
    <row r="217" spans="1:36">
      <c r="A217" s="218">
        <v>3</v>
      </c>
      <c r="B217" s="204" t="s">
        <v>74</v>
      </c>
      <c r="C217" s="219"/>
      <c r="D217" s="220">
        <v>8</v>
      </c>
      <c r="E217" s="221">
        <v>5</v>
      </c>
      <c r="F217" s="220"/>
      <c r="G217" s="4"/>
      <c r="H217" s="4"/>
      <c r="I217" s="4"/>
      <c r="J217" s="4"/>
      <c r="K217" s="4"/>
      <c r="L217" s="4"/>
      <c r="M217" s="4"/>
      <c r="N217" s="4"/>
      <c r="O217" s="4"/>
      <c r="P217" s="4"/>
      <c r="Q217" s="4"/>
      <c r="R217" s="4"/>
      <c r="S217" s="4"/>
      <c r="T217" s="4"/>
      <c r="U217" s="4"/>
      <c r="V217" s="4"/>
      <c r="W217" s="4"/>
      <c r="X217" s="4"/>
      <c r="Y217" s="4"/>
      <c r="Z217" s="4"/>
      <c r="AA217" s="4"/>
      <c r="AB217" s="8"/>
      <c r="AC217" s="204"/>
      <c r="AD217" s="204"/>
      <c r="AE217" s="204"/>
      <c r="AF217" s="204"/>
      <c r="AG217" s="204"/>
      <c r="AH217" s="8"/>
      <c r="AI217" s="8"/>
      <c r="AJ217" s="16"/>
    </row>
    <row r="218" spans="1:36">
      <c r="A218" s="218">
        <v>4</v>
      </c>
      <c r="B218" s="204" t="s">
        <v>58</v>
      </c>
      <c r="C218" s="219"/>
      <c r="D218" s="220">
        <v>8</v>
      </c>
      <c r="E218" s="221">
        <v>5</v>
      </c>
      <c r="F218" s="220"/>
      <c r="G218" s="4"/>
      <c r="H218" s="4"/>
      <c r="I218" s="4"/>
      <c r="J218" s="4"/>
      <c r="K218" s="4"/>
      <c r="L218" s="4"/>
      <c r="M218" s="4"/>
      <c r="N218" s="4"/>
      <c r="O218" s="4"/>
      <c r="P218" s="4"/>
      <c r="Q218" s="4"/>
      <c r="R218" s="4"/>
      <c r="S218" s="4"/>
      <c r="T218" s="4"/>
      <c r="U218" s="4"/>
      <c r="V218" s="4"/>
      <c r="W218" s="4"/>
      <c r="X218" s="4"/>
      <c r="Y218" s="4"/>
      <c r="Z218" s="4"/>
      <c r="AA218" s="4"/>
      <c r="AB218" s="8"/>
      <c r="AC218" s="204"/>
      <c r="AD218" s="204"/>
      <c r="AE218" s="204"/>
      <c r="AF218" s="204"/>
      <c r="AG218" s="204"/>
      <c r="AH218" s="8"/>
      <c r="AI218" s="8"/>
      <c r="AJ218" s="16"/>
    </row>
    <row r="219" spans="1:36">
      <c r="A219" s="218">
        <v>5</v>
      </c>
      <c r="B219" s="204" t="s">
        <v>48</v>
      </c>
      <c r="C219" s="219"/>
      <c r="D219" s="220">
        <v>5</v>
      </c>
      <c r="E219" s="221">
        <v>5</v>
      </c>
      <c r="F219" s="220"/>
      <c r="G219" s="90"/>
      <c r="H219" s="90"/>
      <c r="I219" s="90"/>
      <c r="J219" s="90"/>
      <c r="K219" s="90"/>
      <c r="L219" s="90"/>
      <c r="M219" s="90"/>
      <c r="N219" s="90"/>
      <c r="O219" s="90"/>
      <c r="P219" s="90"/>
      <c r="Q219" s="90"/>
      <c r="R219" s="90"/>
      <c r="S219" s="90"/>
      <c r="T219" s="90"/>
      <c r="U219" s="90"/>
      <c r="V219" s="90"/>
      <c r="W219" s="90"/>
      <c r="X219" s="90"/>
      <c r="Y219" s="90"/>
      <c r="Z219" s="90"/>
      <c r="AA219" s="90"/>
      <c r="AB219" s="27"/>
      <c r="AC219" s="204"/>
      <c r="AD219" s="204"/>
      <c r="AE219" s="204"/>
      <c r="AF219" s="204"/>
      <c r="AG219" s="204"/>
      <c r="AH219" s="27"/>
      <c r="AI219" s="27"/>
      <c r="AJ219" s="19"/>
    </row>
    <row r="220" spans="1:36" ht="15" thickBot="1">
      <c r="G220" s="62">
        <f t="shared" ref="G220:AA220" si="204">SUM(G145:G219)</f>
        <v>63</v>
      </c>
      <c r="H220" s="62">
        <f t="shared" si="204"/>
        <v>4245</v>
      </c>
      <c r="I220" s="62">
        <f t="shared" si="204"/>
        <v>173</v>
      </c>
      <c r="J220" s="62">
        <f t="shared" si="204"/>
        <v>11450</v>
      </c>
      <c r="K220" s="62">
        <f t="shared" si="204"/>
        <v>42</v>
      </c>
      <c r="L220" s="62">
        <f t="shared" si="204"/>
        <v>3035</v>
      </c>
      <c r="M220" s="62">
        <f t="shared" si="204"/>
        <v>10</v>
      </c>
      <c r="N220" s="62">
        <f t="shared" si="204"/>
        <v>9</v>
      </c>
      <c r="O220" s="62">
        <f t="shared" si="204"/>
        <v>33</v>
      </c>
      <c r="P220" s="62">
        <f t="shared" si="204"/>
        <v>11</v>
      </c>
      <c r="Q220" s="62">
        <f t="shared" si="204"/>
        <v>0</v>
      </c>
      <c r="R220" s="62">
        <f t="shared" si="204"/>
        <v>42</v>
      </c>
      <c r="S220" s="62">
        <f t="shared" si="204"/>
        <v>34</v>
      </c>
      <c r="T220" s="62">
        <f t="shared" si="204"/>
        <v>67</v>
      </c>
      <c r="U220" s="62">
        <f t="shared" si="204"/>
        <v>30</v>
      </c>
      <c r="V220" s="62">
        <f t="shared" si="204"/>
        <v>0</v>
      </c>
      <c r="W220" s="62">
        <f t="shared" si="204"/>
        <v>4</v>
      </c>
      <c r="X220" s="62">
        <f t="shared" si="204"/>
        <v>7</v>
      </c>
      <c r="Y220" s="62">
        <f t="shared" si="204"/>
        <v>21</v>
      </c>
      <c r="Z220" s="62">
        <f t="shared" si="204"/>
        <v>3</v>
      </c>
      <c r="AA220" s="62">
        <f t="shared" si="204"/>
        <v>7</v>
      </c>
    </row>
    <row r="221" spans="1:36" ht="15.5" thickTop="1" thickBot="1">
      <c r="G221" s="148"/>
      <c r="H221" s="148"/>
      <c r="I221" s="148"/>
      <c r="J221" s="148"/>
      <c r="K221" s="148"/>
      <c r="L221" s="148"/>
      <c r="M221" s="148"/>
      <c r="N221" s="148"/>
      <c r="O221" s="148"/>
      <c r="P221" s="148"/>
      <c r="Q221" s="148"/>
      <c r="R221" s="148"/>
      <c r="S221" s="148"/>
      <c r="T221" s="148"/>
      <c r="U221" s="148"/>
      <c r="V221" s="148"/>
      <c r="W221" s="148"/>
      <c r="X221" s="148"/>
      <c r="Y221" s="148"/>
      <c r="Z221" s="148"/>
      <c r="AA221" s="148"/>
    </row>
    <row r="222" spans="1:36" ht="15" thickBot="1">
      <c r="A222" s="409" t="s">
        <v>78</v>
      </c>
      <c r="B222" s="410"/>
      <c r="C222" s="59" t="s">
        <v>0</v>
      </c>
      <c r="D222" s="59" t="s">
        <v>5</v>
      </c>
      <c r="E222" s="59" t="s">
        <v>6</v>
      </c>
      <c r="F222" s="369" t="s">
        <v>7</v>
      </c>
      <c r="G222" s="4"/>
      <c r="H222" s="4"/>
      <c r="I222" s="4"/>
      <c r="J222" s="4"/>
      <c r="K222" s="4"/>
      <c r="L222" s="4"/>
      <c r="M222" s="4"/>
      <c r="N222" s="4"/>
      <c r="O222" s="4"/>
      <c r="P222" s="4"/>
      <c r="Q222" s="4"/>
      <c r="R222" s="4"/>
      <c r="S222" s="4"/>
      <c r="T222" s="4"/>
      <c r="U222" s="4"/>
      <c r="V222" s="4"/>
      <c r="W222" s="4"/>
      <c r="X222" s="4"/>
      <c r="Y222" s="4"/>
      <c r="Z222" s="4"/>
      <c r="AA222" s="4"/>
    </row>
    <row r="223" spans="1:36">
      <c r="G223" s="4"/>
      <c r="H223" s="4"/>
      <c r="I223" s="4"/>
      <c r="J223" s="4"/>
      <c r="K223" s="4"/>
      <c r="L223" s="4"/>
      <c r="M223" s="4"/>
      <c r="N223" s="4"/>
      <c r="O223" s="4"/>
      <c r="P223" s="4"/>
      <c r="Q223" s="4"/>
      <c r="R223" s="4"/>
      <c r="S223" s="4"/>
      <c r="T223" s="4"/>
      <c r="U223" s="4"/>
      <c r="V223" s="4"/>
      <c r="W223" s="4"/>
      <c r="X223" s="4"/>
      <c r="Y223" s="4"/>
      <c r="Z223" s="4"/>
      <c r="AA223" s="4"/>
    </row>
    <row r="224" spans="1:36">
      <c r="A224" s="32">
        <v>1</v>
      </c>
      <c r="B224" s="34" t="s">
        <v>2</v>
      </c>
      <c r="C224" s="35">
        <v>0.5</v>
      </c>
      <c r="D224" s="36">
        <v>5</v>
      </c>
      <c r="E224" s="37">
        <v>1</v>
      </c>
      <c r="F224" s="36">
        <f t="shared" ref="F224:F227" si="205">MROUND(SQ*C224,AR)</f>
        <v>50</v>
      </c>
      <c r="G224" s="101">
        <f>+D224*E224</f>
        <v>5</v>
      </c>
      <c r="H224" s="101">
        <f>+F224*G224</f>
        <v>250</v>
      </c>
      <c r="I224" s="4"/>
      <c r="J224" s="4"/>
      <c r="K224" s="4"/>
      <c r="L224" s="4"/>
      <c r="M224" s="102">
        <f t="shared" ref="M224:M227" si="206">IF(ISNUMBER(SEARCH("squat",$B224)),IF($C224&gt;=0.5,IF($C224&lt;0.6,$D224*$E224," ")," ")," ")</f>
        <v>5</v>
      </c>
      <c r="N224" s="102" t="str">
        <f t="shared" ref="N224:N227" si="207">IF(ISNUMBER(SEARCH("squat",$B224)),IF($C224&gt;=0.6,IF($C224&lt;0.7,$D224*$E224," ")," ")," ")</f>
        <v xml:space="preserve"> </v>
      </c>
      <c r="O224" s="102" t="str">
        <f t="shared" ref="O224:O227" si="208">IF(ISNUMBER(SEARCH("squat",$B224)),IF($C224&gt;=0.7,IF($C224&lt;0.8,$D224*$E224," ")," ")," ")</f>
        <v xml:space="preserve"> </v>
      </c>
      <c r="P224" s="102" t="str">
        <f t="shared" ref="P224:P227" si="209">IF(ISNUMBER(SEARCH("squat",$B224)),IF($C224&gt;=0.8,IF($C224&lt;0.9,$D224*$E224," ")," ")," ")</f>
        <v xml:space="preserve"> </v>
      </c>
      <c r="Q224" s="102" t="str">
        <f t="shared" ref="Q224:Q227" si="210">IF(ISNUMBER(SEARCH("squat",$B224)),IF($C224&gt;=0.9,$D224*$E224," ")," ")</f>
        <v xml:space="preserve"> </v>
      </c>
      <c r="R224" s="4"/>
      <c r="S224" s="4"/>
      <c r="T224" s="4"/>
      <c r="U224" s="4"/>
      <c r="V224" s="4"/>
      <c r="W224" s="4"/>
      <c r="X224" s="4"/>
      <c r="Y224" s="4"/>
      <c r="Z224" s="4"/>
      <c r="AA224" s="4"/>
      <c r="AB224" s="17"/>
      <c r="AC224" s="13"/>
      <c r="AD224" s="18"/>
      <c r="AE224" s="18"/>
      <c r="AF224" s="18"/>
      <c r="AG224" s="18"/>
      <c r="AH224" s="18"/>
      <c r="AI224" s="18"/>
      <c r="AJ224" s="14"/>
    </row>
    <row r="225" spans="1:36">
      <c r="A225" s="38"/>
      <c r="B225" s="33" t="str">
        <f>+B224</f>
        <v>Squat</v>
      </c>
      <c r="C225" s="35">
        <v>0.6</v>
      </c>
      <c r="D225" s="36">
        <v>4</v>
      </c>
      <c r="E225" s="37">
        <v>1</v>
      </c>
      <c r="F225" s="36">
        <f t="shared" si="205"/>
        <v>60</v>
      </c>
      <c r="G225" s="101">
        <f t="shared" ref="G225:G226" si="211">+D225*E225</f>
        <v>4</v>
      </c>
      <c r="H225" s="101">
        <f t="shared" ref="H225:H227" si="212">+F225*G225</f>
        <v>240</v>
      </c>
      <c r="I225" s="4"/>
      <c r="J225" s="4"/>
      <c r="K225" s="4"/>
      <c r="L225" s="4"/>
      <c r="M225" s="102" t="str">
        <f t="shared" si="206"/>
        <v xml:space="preserve"> </v>
      </c>
      <c r="N225" s="102">
        <f t="shared" si="207"/>
        <v>4</v>
      </c>
      <c r="O225" s="102" t="str">
        <f t="shared" si="208"/>
        <v xml:space="preserve"> </v>
      </c>
      <c r="P225" s="102" t="str">
        <f t="shared" si="209"/>
        <v xml:space="preserve"> </v>
      </c>
      <c r="Q225" s="102" t="str">
        <f t="shared" si="210"/>
        <v xml:space="preserve"> </v>
      </c>
      <c r="R225" s="4"/>
      <c r="S225" s="4"/>
      <c r="T225" s="4"/>
      <c r="U225" s="4"/>
      <c r="V225" s="4"/>
      <c r="W225" s="4"/>
      <c r="X225" s="4"/>
      <c r="Y225" s="4"/>
      <c r="Z225" s="4"/>
      <c r="AA225" s="4"/>
      <c r="AB225" s="5"/>
      <c r="AC225" s="7"/>
      <c r="AD225" s="8"/>
      <c r="AE225" s="8"/>
      <c r="AF225" s="8"/>
      <c r="AG225" s="8"/>
      <c r="AH225" s="8"/>
      <c r="AI225" s="8"/>
      <c r="AJ225" s="16"/>
    </row>
    <row r="226" spans="1:36">
      <c r="A226" s="38"/>
      <c r="B226" s="33" t="str">
        <f>+B225</f>
        <v>Squat</v>
      </c>
      <c r="C226" s="35">
        <v>0.7</v>
      </c>
      <c r="D226" s="36">
        <v>3</v>
      </c>
      <c r="E226" s="37">
        <v>2</v>
      </c>
      <c r="F226" s="36">
        <f t="shared" si="205"/>
        <v>70</v>
      </c>
      <c r="G226" s="101">
        <f t="shared" si="211"/>
        <v>6</v>
      </c>
      <c r="H226" s="101">
        <f t="shared" si="212"/>
        <v>420</v>
      </c>
      <c r="I226" s="4"/>
      <c r="J226" s="4"/>
      <c r="K226" s="4"/>
      <c r="L226" s="4"/>
      <c r="M226" s="102" t="str">
        <f t="shared" si="206"/>
        <v xml:space="preserve"> </v>
      </c>
      <c r="N226" s="102" t="str">
        <f t="shared" si="207"/>
        <v xml:space="preserve"> </v>
      </c>
      <c r="O226" s="102">
        <f t="shared" si="208"/>
        <v>6</v>
      </c>
      <c r="P226" s="102" t="str">
        <f t="shared" si="209"/>
        <v xml:space="preserve"> </v>
      </c>
      <c r="Q226" s="102" t="str">
        <f t="shared" si="210"/>
        <v xml:space="preserve"> </v>
      </c>
      <c r="R226" s="4"/>
      <c r="S226" s="4"/>
      <c r="T226" s="4"/>
      <c r="U226" s="4"/>
      <c r="V226" s="4"/>
      <c r="W226" s="4"/>
      <c r="X226" s="4"/>
      <c r="Y226" s="4"/>
      <c r="Z226" s="4"/>
      <c r="AA226" s="4"/>
      <c r="AB226" s="5"/>
      <c r="AC226" s="7"/>
      <c r="AD226" s="6"/>
      <c r="AE226" s="8"/>
      <c r="AF226" s="8"/>
      <c r="AG226" s="8"/>
      <c r="AH226" s="8"/>
      <c r="AI226" s="8"/>
      <c r="AJ226" s="16"/>
    </row>
    <row r="227" spans="1:36">
      <c r="A227" s="38"/>
      <c r="B227" s="33" t="str">
        <f>+B226</f>
        <v>Squat</v>
      </c>
      <c r="C227" s="35">
        <v>0.8</v>
      </c>
      <c r="D227" s="36">
        <v>3</v>
      </c>
      <c r="E227" s="37">
        <v>5</v>
      </c>
      <c r="F227" s="36">
        <f t="shared" si="205"/>
        <v>80</v>
      </c>
      <c r="G227" s="101">
        <f>+D227*E227</f>
        <v>15</v>
      </c>
      <c r="H227" s="101">
        <f t="shared" si="212"/>
        <v>1200</v>
      </c>
      <c r="I227" s="4"/>
      <c r="J227" s="4"/>
      <c r="K227" s="4"/>
      <c r="L227" s="4"/>
      <c r="M227" s="102" t="str">
        <f t="shared" si="206"/>
        <v xml:space="preserve"> </v>
      </c>
      <c r="N227" s="102" t="str">
        <f t="shared" si="207"/>
        <v xml:space="preserve"> </v>
      </c>
      <c r="O227" s="102" t="str">
        <f t="shared" si="208"/>
        <v xml:space="preserve"> </v>
      </c>
      <c r="P227" s="102">
        <f t="shared" si="209"/>
        <v>15</v>
      </c>
      <c r="Q227" s="102" t="str">
        <f t="shared" si="210"/>
        <v xml:space="preserve"> </v>
      </c>
      <c r="R227" s="4"/>
      <c r="S227" s="4"/>
      <c r="T227" s="4"/>
      <c r="U227" s="4"/>
      <c r="V227" s="4"/>
      <c r="W227" s="4"/>
      <c r="X227" s="4"/>
      <c r="Y227" s="4"/>
      <c r="Z227" s="4"/>
      <c r="AA227" s="4"/>
      <c r="AB227" s="5"/>
      <c r="AC227" s="13"/>
      <c r="AD227" s="13"/>
      <c r="AE227" s="13"/>
      <c r="AF227" s="13"/>
      <c r="AG227" s="13"/>
      <c r="AH227" s="8"/>
      <c r="AI227" s="8"/>
      <c r="AJ227" s="16"/>
    </row>
    <row r="228" spans="1:36">
      <c r="A228" s="31"/>
      <c r="B228" s="8"/>
      <c r="C228" s="8"/>
      <c r="D228" s="8"/>
      <c r="E228" s="8"/>
      <c r="F228" s="366"/>
      <c r="G228" s="4"/>
      <c r="H228" s="4"/>
      <c r="I228" s="4"/>
      <c r="J228" s="4"/>
      <c r="K228" s="4"/>
      <c r="L228" s="4"/>
      <c r="M228" s="4"/>
      <c r="N228" s="4"/>
      <c r="O228" s="4"/>
      <c r="P228" s="4"/>
      <c r="Q228" s="4"/>
      <c r="R228" s="4"/>
      <c r="S228" s="4"/>
      <c r="T228" s="4"/>
      <c r="U228" s="4"/>
      <c r="V228" s="4"/>
      <c r="W228" s="4"/>
      <c r="X228" s="4"/>
      <c r="Y228" s="4"/>
      <c r="Z228" s="4"/>
      <c r="AA228" s="4"/>
      <c r="AB228" s="5"/>
      <c r="AC228" s="8"/>
      <c r="AD228" s="8"/>
      <c r="AE228" s="8"/>
      <c r="AF228" s="8"/>
      <c r="AG228" s="8"/>
      <c r="AH228" s="8"/>
      <c r="AI228" s="8"/>
      <c r="AJ228" s="16"/>
    </row>
    <row r="229" spans="1:36">
      <c r="A229" s="15">
        <v>2</v>
      </c>
      <c r="B229" s="39" t="s">
        <v>79</v>
      </c>
      <c r="C229" s="28">
        <v>0.5</v>
      </c>
      <c r="D229" s="29">
        <v>5</v>
      </c>
      <c r="E229" s="30">
        <v>1</v>
      </c>
      <c r="F229" s="11">
        <f t="shared" ref="F229:F232" si="213">MROUND(BP*C229,AR)</f>
        <v>50</v>
      </c>
      <c r="G229" s="4"/>
      <c r="H229" s="4"/>
      <c r="I229" s="58">
        <f t="shared" ref="I229:I232" si="214">+D229*E229</f>
        <v>5</v>
      </c>
      <c r="J229" s="58">
        <f t="shared" ref="J229:J232" si="215">+I229*F229</f>
        <v>250</v>
      </c>
      <c r="K229" s="4"/>
      <c r="L229" s="4"/>
      <c r="M229" s="4"/>
      <c r="N229" s="4"/>
      <c r="O229" s="4"/>
      <c r="P229" s="4"/>
      <c r="Q229" s="4"/>
      <c r="R229" s="58">
        <f t="shared" ref="R229:R232" si="216">IF(ISNUMBER(SEARCH("bench",$B229)),IF($C229&gt;=0.5,IF($C229&lt;0.6,$D229*$E229," ")," ")," ")</f>
        <v>5</v>
      </c>
      <c r="S229" s="58" t="str">
        <f t="shared" ref="S229:S232" si="217">IF(ISNUMBER(SEARCH("bench",$B229)),IF($C229&gt;=0.6,IF($C229&lt;0.7,$D229*$E229," ")," ")," ")</f>
        <v xml:space="preserve"> </v>
      </c>
      <c r="T229" s="58" t="str">
        <f t="shared" ref="T229:T231" si="218">IF(ISNUMBER(SEARCH("bench",$B229)),IF($C229&gt;=0.7,IF($C229&lt;0.8,$D229*$E229," ")," ")," ")</f>
        <v xml:space="preserve"> </v>
      </c>
      <c r="U229" s="58" t="str">
        <f t="shared" ref="U229:U232" si="219">IF(ISNUMBER(SEARCH("bench",$B229)),IF($C229&gt;=0.8,IF($C229&lt;0.9,$D229*$E229," ")," ")," ")</f>
        <v xml:space="preserve"> </v>
      </c>
      <c r="V229" s="58" t="str">
        <f t="shared" ref="V229:V232" si="220">IF(ISNUMBER(SEARCH("bench",$B229)),IF($C229&gt;=0.9,$D229*$E229," ")," ")</f>
        <v xml:space="preserve"> </v>
      </c>
      <c r="W229" s="4"/>
      <c r="X229" s="4"/>
      <c r="Y229" s="4"/>
      <c r="Z229" s="4"/>
      <c r="AA229" s="4"/>
      <c r="AB229" s="5"/>
      <c r="AC229" s="47"/>
      <c r="AD229" s="8"/>
      <c r="AE229" s="8"/>
      <c r="AF229" s="8"/>
      <c r="AG229" s="8"/>
      <c r="AH229" s="8"/>
      <c r="AI229" s="8"/>
      <c r="AJ229" s="16"/>
    </row>
    <row r="230" spans="1:36">
      <c r="A230" s="21"/>
      <c r="B230" s="20" t="str">
        <f>+B229</f>
        <v xml:space="preserve">BenchPress </v>
      </c>
      <c r="C230" s="10">
        <v>0.6</v>
      </c>
      <c r="D230" s="11">
        <v>4</v>
      </c>
      <c r="E230" s="12">
        <v>1</v>
      </c>
      <c r="F230" s="11">
        <f t="shared" si="213"/>
        <v>60</v>
      </c>
      <c r="G230" s="4"/>
      <c r="H230" s="4"/>
      <c r="I230" s="58">
        <f t="shared" si="214"/>
        <v>4</v>
      </c>
      <c r="J230" s="58">
        <f t="shared" si="215"/>
        <v>240</v>
      </c>
      <c r="K230" s="4"/>
      <c r="L230" s="4"/>
      <c r="M230" s="4"/>
      <c r="N230" s="4"/>
      <c r="O230" s="4"/>
      <c r="P230" s="4"/>
      <c r="Q230" s="4"/>
      <c r="R230" s="58" t="str">
        <f t="shared" si="216"/>
        <v xml:space="preserve"> </v>
      </c>
      <c r="S230" s="58">
        <f t="shared" si="217"/>
        <v>4</v>
      </c>
      <c r="T230" s="58" t="str">
        <f>IF(ISNUMBER(SEARCH("bench",$B230)),IF($C230&gt;=0.7,IF($C230&lt;0.8,$D230*$E230," ")," ")," ")</f>
        <v xml:space="preserve"> </v>
      </c>
      <c r="U230" s="58" t="str">
        <f t="shared" si="219"/>
        <v xml:space="preserve"> </v>
      </c>
      <c r="V230" s="58" t="str">
        <f t="shared" si="220"/>
        <v xml:space="preserve"> </v>
      </c>
      <c r="W230" s="4"/>
      <c r="X230" s="4"/>
      <c r="Y230" s="4"/>
      <c r="Z230" s="4"/>
      <c r="AA230" s="4"/>
      <c r="AB230" s="8"/>
      <c r="AC230" s="13"/>
      <c r="AD230" s="8"/>
      <c r="AE230" s="8"/>
      <c r="AF230" s="8"/>
      <c r="AG230" s="8"/>
      <c r="AH230" s="8"/>
      <c r="AI230" s="8"/>
      <c r="AJ230" s="16"/>
    </row>
    <row r="231" spans="1:36">
      <c r="A231" s="15"/>
      <c r="B231" s="20" t="str">
        <f>+B230</f>
        <v xml:space="preserve">BenchPress </v>
      </c>
      <c r="C231" s="10">
        <v>0.7</v>
      </c>
      <c r="D231" s="11">
        <v>3</v>
      </c>
      <c r="E231" s="12">
        <v>1</v>
      </c>
      <c r="F231" s="11">
        <f t="shared" si="213"/>
        <v>70</v>
      </c>
      <c r="G231" s="4"/>
      <c r="H231" s="4"/>
      <c r="I231" s="58">
        <f t="shared" si="214"/>
        <v>3</v>
      </c>
      <c r="J231" s="58">
        <f t="shared" si="215"/>
        <v>210</v>
      </c>
      <c r="K231" s="4"/>
      <c r="L231" s="4"/>
      <c r="M231" s="4"/>
      <c r="N231" s="4"/>
      <c r="O231" s="4"/>
      <c r="P231" s="4"/>
      <c r="Q231" s="4"/>
      <c r="R231" s="58" t="str">
        <f t="shared" si="216"/>
        <v xml:space="preserve"> </v>
      </c>
      <c r="S231" s="58" t="str">
        <f t="shared" si="217"/>
        <v xml:space="preserve"> </v>
      </c>
      <c r="T231" s="58">
        <f t="shared" si="218"/>
        <v>3</v>
      </c>
      <c r="U231" s="58" t="str">
        <f t="shared" si="219"/>
        <v xml:space="preserve"> </v>
      </c>
      <c r="V231" s="58" t="str">
        <f t="shared" si="220"/>
        <v xml:space="preserve"> </v>
      </c>
      <c r="W231" s="4"/>
      <c r="X231" s="4"/>
      <c r="Y231" s="4"/>
      <c r="Z231" s="4"/>
      <c r="AA231" s="4"/>
      <c r="AB231" s="5"/>
      <c r="AC231" s="13"/>
      <c r="AD231" s="8"/>
      <c r="AE231" s="8"/>
      <c r="AF231" s="8"/>
      <c r="AG231" s="8"/>
      <c r="AH231" s="8"/>
      <c r="AI231" s="8"/>
      <c r="AJ231" s="16"/>
    </row>
    <row r="232" spans="1:36">
      <c r="A232" s="21"/>
      <c r="B232" s="20" t="str">
        <f>+B231</f>
        <v xml:space="preserve">BenchPress </v>
      </c>
      <c r="C232" s="10">
        <v>0.8</v>
      </c>
      <c r="D232" s="11">
        <v>2</v>
      </c>
      <c r="E232" s="12">
        <v>4</v>
      </c>
      <c r="F232" s="11">
        <f t="shared" si="213"/>
        <v>80</v>
      </c>
      <c r="G232" s="4"/>
      <c r="H232" s="4"/>
      <c r="I232" s="58">
        <f t="shared" si="214"/>
        <v>8</v>
      </c>
      <c r="J232" s="58">
        <f t="shared" si="215"/>
        <v>640</v>
      </c>
      <c r="K232" s="4"/>
      <c r="L232" s="4"/>
      <c r="M232" s="4"/>
      <c r="N232" s="4"/>
      <c r="O232" s="4"/>
      <c r="P232" s="4"/>
      <c r="Q232" s="4"/>
      <c r="R232" s="58" t="str">
        <f t="shared" si="216"/>
        <v xml:space="preserve"> </v>
      </c>
      <c r="S232" s="58" t="str">
        <f t="shared" si="217"/>
        <v xml:space="preserve"> </v>
      </c>
      <c r="T232" s="58" t="str">
        <f>IF(ISNUMBER(SEARCH("bench",$B232)),IF($C232&gt;=0.7,IF($C232&lt;0.8,$D232*$E232," ")," ")," ")</f>
        <v xml:space="preserve"> </v>
      </c>
      <c r="U232" s="58">
        <f t="shared" si="219"/>
        <v>8</v>
      </c>
      <c r="V232" s="58" t="str">
        <f t="shared" si="220"/>
        <v xml:space="preserve"> </v>
      </c>
      <c r="W232" s="4"/>
      <c r="X232" s="4"/>
      <c r="Y232" s="4"/>
      <c r="Z232" s="4"/>
      <c r="AA232" s="4"/>
      <c r="AB232" s="8"/>
      <c r="AC232" s="13"/>
      <c r="AD232" s="13"/>
      <c r="AE232" s="13"/>
      <c r="AF232" s="13"/>
      <c r="AG232" s="8"/>
      <c r="AH232" s="8"/>
      <c r="AI232" s="8"/>
      <c r="AJ232" s="16"/>
    </row>
    <row r="233" spans="1:36">
      <c r="A233" s="31"/>
      <c r="B233" s="8"/>
      <c r="C233" s="8"/>
      <c r="D233" s="8"/>
      <c r="E233" s="8"/>
      <c r="F233" s="366"/>
      <c r="G233" s="4"/>
      <c r="H233" s="4"/>
      <c r="I233" s="4"/>
      <c r="J233" s="4"/>
      <c r="K233" s="4"/>
      <c r="L233" s="4"/>
      <c r="M233" s="4"/>
      <c r="N233" s="4"/>
      <c r="O233" s="4"/>
      <c r="P233" s="4"/>
      <c r="Q233" s="4"/>
      <c r="R233" s="4"/>
      <c r="S233" s="4"/>
      <c r="T233" s="4"/>
      <c r="U233" s="4"/>
      <c r="V233" s="4"/>
      <c r="W233" s="4"/>
      <c r="X233" s="4"/>
      <c r="Y233" s="4"/>
      <c r="Z233" s="4"/>
      <c r="AA233" s="4"/>
      <c r="AB233" s="5"/>
      <c r="AC233" s="8"/>
      <c r="AD233" s="8"/>
      <c r="AE233" s="8"/>
      <c r="AF233" s="8"/>
      <c r="AG233" s="8"/>
      <c r="AH233" s="8"/>
      <c r="AI233" s="8"/>
      <c r="AJ233" s="16"/>
    </row>
    <row r="234" spans="1:36">
      <c r="A234" s="23">
        <v>3</v>
      </c>
      <c r="B234" s="6" t="s">
        <v>9</v>
      </c>
      <c r="C234" s="24"/>
      <c r="D234" s="25">
        <v>8</v>
      </c>
      <c r="E234" s="26">
        <v>5</v>
      </c>
      <c r="F234" s="25"/>
      <c r="G234" s="4"/>
      <c r="H234" s="4"/>
      <c r="I234" s="4"/>
      <c r="J234" s="4"/>
      <c r="K234" s="4"/>
      <c r="L234" s="4"/>
      <c r="M234" s="4"/>
      <c r="N234" s="4"/>
      <c r="O234" s="4"/>
      <c r="P234" s="4"/>
      <c r="Q234" s="4"/>
      <c r="R234" s="4"/>
      <c r="S234" s="4"/>
      <c r="T234" s="4"/>
      <c r="U234" s="4"/>
      <c r="V234" s="4"/>
      <c r="W234" s="4"/>
      <c r="X234" s="4"/>
      <c r="Y234" s="4"/>
      <c r="Z234" s="4"/>
      <c r="AA234" s="4"/>
      <c r="AB234" s="8"/>
      <c r="AC234" s="22"/>
      <c r="AD234" s="22"/>
      <c r="AE234" s="22"/>
      <c r="AF234" s="22"/>
      <c r="AG234" s="22"/>
      <c r="AH234" s="8"/>
      <c r="AI234" s="8"/>
      <c r="AJ234" s="16"/>
    </row>
    <row r="235" spans="1:36">
      <c r="A235" s="23">
        <v>4</v>
      </c>
      <c r="B235" s="6" t="s">
        <v>52</v>
      </c>
      <c r="C235" s="24"/>
      <c r="D235" s="25">
        <v>8</v>
      </c>
      <c r="E235" s="26">
        <v>4</v>
      </c>
      <c r="F235" s="25"/>
      <c r="G235" s="4"/>
      <c r="H235" s="4"/>
      <c r="I235" s="4"/>
      <c r="J235" s="4"/>
      <c r="K235" s="4"/>
      <c r="L235" s="4"/>
      <c r="M235" s="4"/>
      <c r="N235" s="4"/>
      <c r="O235" s="4"/>
      <c r="P235" s="4"/>
      <c r="Q235" s="4"/>
      <c r="R235" s="4"/>
      <c r="S235" s="4"/>
      <c r="T235" s="4"/>
      <c r="U235" s="4"/>
      <c r="V235" s="4"/>
      <c r="W235" s="4"/>
      <c r="X235" s="4"/>
      <c r="Y235" s="4"/>
      <c r="Z235" s="4"/>
      <c r="AA235" s="4"/>
      <c r="AB235" s="8"/>
      <c r="AC235" s="22"/>
      <c r="AD235" s="22"/>
      <c r="AE235" s="22"/>
      <c r="AF235" s="22"/>
      <c r="AG235" s="8"/>
      <c r="AH235" s="8"/>
      <c r="AI235" s="8"/>
      <c r="AJ235" s="16"/>
    </row>
    <row r="236" spans="1:36">
      <c r="A236" s="23">
        <v>5</v>
      </c>
      <c r="B236" s="6" t="s">
        <v>58</v>
      </c>
      <c r="C236" s="24"/>
      <c r="D236" s="25">
        <v>8</v>
      </c>
      <c r="E236" s="26">
        <v>6</v>
      </c>
      <c r="F236" s="25"/>
      <c r="G236" s="4"/>
      <c r="H236" s="4"/>
      <c r="I236" s="4"/>
      <c r="J236" s="4"/>
      <c r="K236" s="4"/>
      <c r="L236" s="4"/>
      <c r="M236" s="4"/>
      <c r="N236" s="4"/>
      <c r="O236" s="4"/>
      <c r="P236" s="4"/>
      <c r="Q236" s="4"/>
      <c r="R236" s="4"/>
      <c r="S236" s="4"/>
      <c r="T236" s="4"/>
      <c r="U236" s="4"/>
      <c r="V236" s="4"/>
      <c r="W236" s="4"/>
      <c r="X236" s="4"/>
      <c r="Y236" s="4"/>
      <c r="Z236" s="4"/>
      <c r="AA236" s="4"/>
      <c r="AB236" s="8"/>
      <c r="AC236" s="22"/>
      <c r="AD236" s="22"/>
      <c r="AE236" s="22"/>
      <c r="AF236" s="22"/>
      <c r="AG236" s="22"/>
      <c r="AH236" s="22"/>
      <c r="AI236" s="8"/>
      <c r="AJ236" s="16"/>
    </row>
    <row r="237" spans="1:36">
      <c r="A237" s="23">
        <v>6</v>
      </c>
      <c r="B237" s="6" t="s">
        <v>4</v>
      </c>
      <c r="C237" s="24"/>
      <c r="D237" s="25">
        <v>10</v>
      </c>
      <c r="E237" s="26">
        <v>3</v>
      </c>
      <c r="F237" s="25"/>
      <c r="G237" s="4"/>
      <c r="H237" s="4"/>
      <c r="I237" s="4"/>
      <c r="J237" s="4"/>
      <c r="K237" s="4"/>
      <c r="L237" s="4"/>
      <c r="M237" s="4"/>
      <c r="N237" s="4"/>
      <c r="O237" s="4"/>
      <c r="P237" s="4"/>
      <c r="Q237" s="4"/>
      <c r="R237" s="4"/>
      <c r="S237" s="4"/>
      <c r="T237" s="4"/>
      <c r="U237" s="4"/>
      <c r="V237" s="4"/>
      <c r="W237" s="4"/>
      <c r="X237" s="4"/>
      <c r="Y237" s="4"/>
      <c r="Z237" s="4"/>
      <c r="AA237" s="4"/>
      <c r="AB237" s="27"/>
      <c r="AC237" s="22"/>
      <c r="AD237" s="22"/>
      <c r="AE237" s="22"/>
      <c r="AF237" s="27"/>
      <c r="AG237" s="27"/>
      <c r="AH237" s="27"/>
      <c r="AI237" s="27"/>
      <c r="AJ237" s="19"/>
    </row>
    <row r="238" spans="1:36">
      <c r="G238" s="4"/>
      <c r="H238" s="4"/>
      <c r="I238" s="4"/>
      <c r="J238" s="4"/>
      <c r="K238" s="4"/>
      <c r="L238" s="4"/>
      <c r="M238" s="4"/>
      <c r="N238" s="4"/>
      <c r="O238" s="4"/>
      <c r="P238" s="4"/>
      <c r="Q238" s="4"/>
      <c r="R238" s="4"/>
      <c r="S238" s="4"/>
      <c r="T238" s="4"/>
      <c r="U238" s="4"/>
      <c r="V238" s="4"/>
      <c r="W238" s="4"/>
      <c r="X238" s="4"/>
      <c r="Y238" s="4"/>
      <c r="Z238" s="4"/>
      <c r="AA238" s="4"/>
    </row>
    <row r="239" spans="1:36" ht="15" thickBot="1">
      <c r="G239" s="4"/>
      <c r="H239" s="4"/>
      <c r="I239" s="4"/>
      <c r="J239" s="4"/>
      <c r="K239" s="4"/>
      <c r="L239" s="4"/>
      <c r="M239" s="4"/>
      <c r="N239" s="4"/>
      <c r="O239" s="4"/>
      <c r="P239" s="4"/>
      <c r="Q239" s="4"/>
      <c r="R239" s="4"/>
      <c r="S239" s="4"/>
      <c r="T239" s="4"/>
      <c r="U239" s="4"/>
      <c r="V239" s="4"/>
      <c r="W239" s="4"/>
      <c r="X239" s="4"/>
      <c r="Y239" s="4"/>
      <c r="Z239" s="4"/>
      <c r="AA239" s="4"/>
    </row>
    <row r="240" spans="1:36" ht="15" thickBot="1">
      <c r="A240" s="409" t="s">
        <v>20</v>
      </c>
      <c r="B240" s="410"/>
      <c r="C240" s="59" t="s">
        <v>0</v>
      </c>
      <c r="D240" s="59" t="s">
        <v>5</v>
      </c>
      <c r="E240" s="59" t="s">
        <v>6</v>
      </c>
      <c r="F240" s="369" t="s">
        <v>7</v>
      </c>
      <c r="G240" s="4"/>
      <c r="H240" s="4"/>
      <c r="I240" s="4"/>
      <c r="J240" s="4"/>
      <c r="K240" s="4"/>
      <c r="L240" s="4"/>
      <c r="M240" s="4"/>
      <c r="N240" s="4"/>
      <c r="O240" s="4"/>
      <c r="P240" s="4"/>
      <c r="Q240" s="4"/>
      <c r="R240" s="4"/>
      <c r="S240" s="4"/>
      <c r="T240" s="4"/>
      <c r="U240" s="4"/>
      <c r="V240" s="4"/>
      <c r="W240" s="4"/>
      <c r="X240" s="4"/>
      <c r="Y240" s="4"/>
      <c r="Z240" s="4"/>
      <c r="AA240" s="4"/>
    </row>
    <row r="241" spans="1:36">
      <c r="G241" s="4"/>
      <c r="H241" s="4"/>
      <c r="I241" s="4"/>
      <c r="J241" s="4"/>
      <c r="K241" s="4"/>
      <c r="L241" s="4"/>
      <c r="M241" s="4"/>
      <c r="N241" s="4"/>
      <c r="O241" s="4"/>
      <c r="P241" s="4"/>
      <c r="Q241" s="4"/>
      <c r="R241" s="4"/>
      <c r="S241" s="4"/>
      <c r="T241" s="4"/>
      <c r="U241" s="4"/>
      <c r="V241" s="4"/>
      <c r="W241" s="4"/>
      <c r="X241" s="4"/>
      <c r="Y241" s="4"/>
      <c r="Z241" s="4"/>
      <c r="AA241" s="4"/>
    </row>
    <row r="242" spans="1:36">
      <c r="A242" s="253">
        <v>1</v>
      </c>
      <c r="B242" s="263" t="s">
        <v>8</v>
      </c>
      <c r="C242" s="262">
        <v>0.5</v>
      </c>
      <c r="D242" s="261">
        <v>5</v>
      </c>
      <c r="E242" s="260">
        <v>1</v>
      </c>
      <c r="F242" s="261">
        <f t="shared" ref="F242:F248" si="221">MROUND(BP*C242,AR)</f>
        <v>50</v>
      </c>
      <c r="G242" s="259"/>
      <c r="H242" s="259"/>
      <c r="I242" s="258">
        <f t="shared" ref="I242:I248" si="222">+D242*E242</f>
        <v>5</v>
      </c>
      <c r="J242" s="258">
        <f t="shared" ref="J242:J248" si="223">+I242*F242</f>
        <v>250</v>
      </c>
      <c r="K242" s="259"/>
      <c r="L242" s="259"/>
      <c r="M242" s="259"/>
      <c r="N242" s="259"/>
      <c r="O242" s="259"/>
      <c r="P242" s="259"/>
      <c r="Q242" s="259"/>
      <c r="R242" s="258">
        <f t="shared" ref="R242:R248" si="224">IF(ISNUMBER(SEARCH("bench",$B242)),IF($C242&gt;=0.5,IF($C242&lt;0.6,$D242*$E242," ")," ")," ")</f>
        <v>5</v>
      </c>
      <c r="S242" s="258" t="str">
        <f t="shared" ref="S242:S248" si="225">IF(ISNUMBER(SEARCH("bench",$B242)),IF($C242&gt;=0.6,IF($C242&lt;0.7,$D242*$E242," ")," ")," ")</f>
        <v xml:space="preserve"> </v>
      </c>
      <c r="T242" s="258" t="str">
        <f t="shared" ref="T242:T248" si="226">IF(ISNUMBER(SEARCH("bench",$B242)),IF($C242&gt;=0.7,IF($C242&lt;0.8,$D242*$E242," ")," ")," ")</f>
        <v xml:space="preserve"> </v>
      </c>
      <c r="U242" s="258" t="str">
        <f t="shared" ref="U242:U248" si="227">IF(ISNUMBER(SEARCH("bench",$B242)),IF($C242&gt;=0.8,IF($C242&lt;0.9,$D242*$E242," ")," ")," ")</f>
        <v xml:space="preserve"> </v>
      </c>
      <c r="V242" s="258" t="str">
        <f t="shared" ref="V242:V248" si="228">IF(ISNUMBER(SEARCH("bench",$B242)),IF($C242&gt;=0.9,$D242*$E242," ")," ")</f>
        <v xml:space="preserve"> </v>
      </c>
      <c r="W242" s="259"/>
      <c r="X242" s="259"/>
      <c r="Y242" s="259"/>
      <c r="Z242" s="259"/>
      <c r="AA242" s="259"/>
      <c r="AB242" s="257"/>
      <c r="AC242" s="256"/>
      <c r="AD242" s="255"/>
      <c r="AE242" s="255"/>
      <c r="AF242" s="255"/>
      <c r="AG242" s="255"/>
      <c r="AH242" s="255"/>
      <c r="AI242" s="255"/>
      <c r="AJ242" s="254"/>
    </row>
    <row r="243" spans="1:36">
      <c r="A243" s="253"/>
      <c r="B243" s="252" t="str">
        <f t="shared" ref="B243:B248" si="229">+B242</f>
        <v>BenchPress</v>
      </c>
      <c r="C243" s="270">
        <v>0.6</v>
      </c>
      <c r="D243" s="271">
        <v>4</v>
      </c>
      <c r="E243" s="272">
        <v>1</v>
      </c>
      <c r="F243" s="271">
        <f t="shared" si="221"/>
        <v>60</v>
      </c>
      <c r="G243" s="4"/>
      <c r="H243" s="4"/>
      <c r="I243" s="273">
        <f t="shared" si="222"/>
        <v>4</v>
      </c>
      <c r="J243" s="273">
        <f t="shared" si="223"/>
        <v>240</v>
      </c>
      <c r="K243" s="4"/>
      <c r="L243" s="4"/>
      <c r="M243" s="4"/>
      <c r="N243" s="4"/>
      <c r="O243" s="4"/>
      <c r="P243" s="4"/>
      <c r="Q243" s="4"/>
      <c r="R243" s="273" t="str">
        <f t="shared" si="224"/>
        <v xml:space="preserve"> </v>
      </c>
      <c r="S243" s="273">
        <f t="shared" si="225"/>
        <v>4</v>
      </c>
      <c r="T243" s="273" t="str">
        <f t="shared" si="226"/>
        <v xml:space="preserve"> </v>
      </c>
      <c r="U243" s="273" t="str">
        <f t="shared" si="227"/>
        <v xml:space="preserve"> </v>
      </c>
      <c r="V243" s="273" t="str">
        <f t="shared" si="228"/>
        <v xml:space="preserve"> </v>
      </c>
      <c r="W243" s="4"/>
      <c r="X243" s="4"/>
      <c r="Y243" s="4"/>
      <c r="Z243" s="4"/>
      <c r="AA243" s="4"/>
      <c r="AB243" s="5"/>
      <c r="AC243" s="251"/>
      <c r="AD243" s="8"/>
      <c r="AE243" s="8"/>
      <c r="AF243" s="8"/>
      <c r="AG243" s="8"/>
      <c r="AH243" s="8"/>
      <c r="AI243" s="8"/>
      <c r="AJ243" s="16"/>
    </row>
    <row r="244" spans="1:36">
      <c r="A244" s="268"/>
      <c r="B244" s="252" t="str">
        <f t="shared" si="229"/>
        <v>BenchPress</v>
      </c>
      <c r="C244" s="262">
        <v>0.7</v>
      </c>
      <c r="D244" s="261">
        <v>3</v>
      </c>
      <c r="E244" s="260">
        <v>1</v>
      </c>
      <c r="F244" s="261">
        <f t="shared" si="221"/>
        <v>70</v>
      </c>
      <c r="G244" s="4"/>
      <c r="H244" s="4"/>
      <c r="I244" s="258">
        <f t="shared" si="222"/>
        <v>3</v>
      </c>
      <c r="J244" s="258">
        <f t="shared" si="223"/>
        <v>210</v>
      </c>
      <c r="K244" s="4"/>
      <c r="L244" s="4"/>
      <c r="M244" s="4"/>
      <c r="N244" s="4"/>
      <c r="O244" s="4"/>
      <c r="P244" s="4"/>
      <c r="Q244" s="4"/>
      <c r="R244" s="258" t="str">
        <f t="shared" si="224"/>
        <v xml:space="preserve"> </v>
      </c>
      <c r="S244" s="258" t="str">
        <f t="shared" si="225"/>
        <v xml:space="preserve"> </v>
      </c>
      <c r="T244" s="258">
        <f t="shared" si="226"/>
        <v>3</v>
      </c>
      <c r="U244" s="258" t="str">
        <f t="shared" si="227"/>
        <v xml:space="preserve"> </v>
      </c>
      <c r="V244" s="258" t="str">
        <f t="shared" si="228"/>
        <v xml:space="preserve"> </v>
      </c>
      <c r="W244" s="4"/>
      <c r="X244" s="4"/>
      <c r="Y244" s="4"/>
      <c r="Z244" s="4"/>
      <c r="AA244" s="4"/>
      <c r="AB244" s="5"/>
      <c r="AC244" s="250"/>
      <c r="AD244" s="8"/>
      <c r="AE244" s="8"/>
      <c r="AF244" s="8"/>
      <c r="AG244" s="8"/>
      <c r="AH244" s="8"/>
      <c r="AI244" s="8"/>
      <c r="AJ244" s="16"/>
    </row>
    <row r="245" spans="1:36">
      <c r="A245" s="253"/>
      <c r="B245" s="252" t="str">
        <f t="shared" si="229"/>
        <v>BenchPress</v>
      </c>
      <c r="C245" s="262">
        <v>0.8</v>
      </c>
      <c r="D245" s="261">
        <v>2</v>
      </c>
      <c r="E245" s="260">
        <v>2</v>
      </c>
      <c r="F245" s="261">
        <f t="shared" si="221"/>
        <v>80</v>
      </c>
      <c r="G245" s="4"/>
      <c r="H245" s="4"/>
      <c r="I245" s="258">
        <f t="shared" si="222"/>
        <v>4</v>
      </c>
      <c r="J245" s="258">
        <f t="shared" si="223"/>
        <v>320</v>
      </c>
      <c r="K245" s="4"/>
      <c r="L245" s="4"/>
      <c r="M245" s="4"/>
      <c r="N245" s="4"/>
      <c r="O245" s="4"/>
      <c r="P245" s="4"/>
      <c r="Q245" s="4"/>
      <c r="R245" s="258" t="str">
        <f t="shared" si="224"/>
        <v xml:space="preserve"> </v>
      </c>
      <c r="S245" s="258" t="str">
        <f t="shared" si="225"/>
        <v xml:space="preserve"> </v>
      </c>
      <c r="T245" s="258" t="str">
        <f t="shared" si="226"/>
        <v xml:space="preserve"> </v>
      </c>
      <c r="U245" s="258">
        <f t="shared" si="227"/>
        <v>4</v>
      </c>
      <c r="V245" s="258" t="str">
        <f t="shared" si="228"/>
        <v xml:space="preserve"> </v>
      </c>
      <c r="W245" s="4"/>
      <c r="X245" s="4"/>
      <c r="Y245" s="4"/>
      <c r="Z245" s="4"/>
      <c r="AA245" s="4"/>
      <c r="AB245" s="5"/>
      <c r="AC245" s="250"/>
      <c r="AD245" s="250"/>
      <c r="AE245" s="8"/>
      <c r="AF245" s="8"/>
      <c r="AG245" s="8"/>
      <c r="AH245" s="8"/>
      <c r="AI245" s="8"/>
      <c r="AJ245" s="16"/>
    </row>
    <row r="246" spans="1:36">
      <c r="A246" s="253"/>
      <c r="B246" s="252" t="str">
        <f t="shared" si="229"/>
        <v>BenchPress</v>
      </c>
      <c r="C246" s="262">
        <v>0.85</v>
      </c>
      <c r="D246" s="261">
        <v>1</v>
      </c>
      <c r="E246" s="260">
        <v>1</v>
      </c>
      <c r="F246" s="261">
        <f t="shared" ref="F246" si="230">MROUND(BP*C246,AR)</f>
        <v>85</v>
      </c>
      <c r="G246" s="4"/>
      <c r="H246" s="4"/>
      <c r="I246" s="258">
        <f t="shared" ref="I246" si="231">+D246*E246</f>
        <v>1</v>
      </c>
      <c r="J246" s="258">
        <f t="shared" ref="J246" si="232">+I246*F246</f>
        <v>85</v>
      </c>
      <c r="K246" s="4"/>
      <c r="L246" s="4"/>
      <c r="M246" s="4"/>
      <c r="N246" s="4"/>
      <c r="O246" s="4"/>
      <c r="P246" s="4"/>
      <c r="Q246" s="4"/>
      <c r="R246" s="258" t="str">
        <f t="shared" si="224"/>
        <v xml:space="preserve"> </v>
      </c>
      <c r="S246" s="258" t="str">
        <f t="shared" si="225"/>
        <v xml:space="preserve"> </v>
      </c>
      <c r="T246" s="258" t="str">
        <f t="shared" si="226"/>
        <v xml:space="preserve"> </v>
      </c>
      <c r="U246" s="258">
        <f t="shared" si="227"/>
        <v>1</v>
      </c>
      <c r="V246" s="258" t="str">
        <f t="shared" si="228"/>
        <v xml:space="preserve"> </v>
      </c>
      <c r="W246" s="4"/>
      <c r="X246" s="4"/>
      <c r="Y246" s="4"/>
      <c r="Z246" s="4"/>
      <c r="AA246" s="4"/>
      <c r="AB246" s="5"/>
      <c r="AC246" s="280"/>
      <c r="AD246" s="8"/>
      <c r="AE246" s="8"/>
      <c r="AF246" s="8"/>
      <c r="AG246" s="8"/>
      <c r="AH246" s="8"/>
      <c r="AI246" s="8"/>
      <c r="AJ246" s="16"/>
    </row>
    <row r="247" spans="1:36">
      <c r="A247" s="253"/>
      <c r="B247" s="252" t="str">
        <f>+B246</f>
        <v>BenchPress</v>
      </c>
      <c r="C247" s="262">
        <v>0.9</v>
      </c>
      <c r="D247" s="261">
        <v>1</v>
      </c>
      <c r="E247" s="260">
        <v>2</v>
      </c>
      <c r="F247" s="261">
        <f t="shared" si="221"/>
        <v>90</v>
      </c>
      <c r="G247" s="4"/>
      <c r="H247" s="4"/>
      <c r="I247" s="258">
        <f t="shared" si="222"/>
        <v>2</v>
      </c>
      <c r="J247" s="258">
        <f t="shared" si="223"/>
        <v>180</v>
      </c>
      <c r="K247" s="4"/>
      <c r="L247" s="4"/>
      <c r="M247" s="4"/>
      <c r="N247" s="4"/>
      <c r="O247" s="4"/>
      <c r="P247" s="4"/>
      <c r="Q247" s="4"/>
      <c r="R247" s="258" t="str">
        <f t="shared" si="224"/>
        <v xml:space="preserve"> </v>
      </c>
      <c r="S247" s="258" t="str">
        <f t="shared" si="225"/>
        <v xml:space="preserve"> </v>
      </c>
      <c r="T247" s="258" t="str">
        <f t="shared" si="226"/>
        <v xml:space="preserve"> </v>
      </c>
      <c r="U247" s="258" t="str">
        <f t="shared" si="227"/>
        <v xml:space="preserve"> </v>
      </c>
      <c r="V247" s="258">
        <f t="shared" si="228"/>
        <v>2</v>
      </c>
      <c r="W247" s="4"/>
      <c r="X247" s="4"/>
      <c r="Y247" s="4"/>
      <c r="Z247" s="4"/>
      <c r="AA247" s="4"/>
      <c r="AB247" s="5"/>
      <c r="AC247" s="41"/>
      <c r="AD247" s="280"/>
      <c r="AE247" s="8"/>
      <c r="AF247" s="8"/>
      <c r="AG247" s="8"/>
      <c r="AH247" s="8"/>
      <c r="AI247" s="8"/>
      <c r="AJ247" s="16"/>
    </row>
    <row r="248" spans="1:36">
      <c r="A248" s="253"/>
      <c r="B248" s="252" t="str">
        <f t="shared" si="229"/>
        <v>BenchPress</v>
      </c>
      <c r="C248" s="262">
        <v>0.8</v>
      </c>
      <c r="D248" s="261">
        <v>2</v>
      </c>
      <c r="E248" s="260">
        <v>2</v>
      </c>
      <c r="F248" s="261">
        <f t="shared" si="221"/>
        <v>80</v>
      </c>
      <c r="G248" s="4"/>
      <c r="H248" s="4"/>
      <c r="I248" s="258">
        <f t="shared" si="222"/>
        <v>4</v>
      </c>
      <c r="J248" s="258">
        <f t="shared" si="223"/>
        <v>320</v>
      </c>
      <c r="K248" s="4"/>
      <c r="L248" s="4"/>
      <c r="M248" s="4"/>
      <c r="N248" s="4"/>
      <c r="O248" s="4"/>
      <c r="P248" s="4"/>
      <c r="Q248" s="4"/>
      <c r="R248" s="258" t="str">
        <f t="shared" si="224"/>
        <v xml:space="preserve"> </v>
      </c>
      <c r="S248" s="258" t="str">
        <f t="shared" si="225"/>
        <v xml:space="preserve"> </v>
      </c>
      <c r="T248" s="258" t="str">
        <f t="shared" si="226"/>
        <v xml:space="preserve"> </v>
      </c>
      <c r="U248" s="258">
        <f t="shared" si="227"/>
        <v>4</v>
      </c>
      <c r="V248" s="258" t="str">
        <f t="shared" si="228"/>
        <v xml:space="preserve"> </v>
      </c>
      <c r="W248" s="4"/>
      <c r="X248" s="4"/>
      <c r="Y248" s="4"/>
      <c r="Z248" s="4"/>
      <c r="AA248" s="4"/>
      <c r="AB248" s="5"/>
      <c r="AC248" s="280"/>
      <c r="AD248" s="280"/>
      <c r="AE248" s="8"/>
      <c r="AF248" s="8"/>
      <c r="AG248" s="8"/>
      <c r="AH248" s="8"/>
      <c r="AI248" s="8"/>
      <c r="AJ248" s="16"/>
    </row>
    <row r="249" spans="1:36">
      <c r="A249" s="264"/>
      <c r="B249" s="8"/>
      <c r="C249" s="8"/>
      <c r="D249" s="8"/>
      <c r="E249" s="8"/>
      <c r="F249" s="366"/>
      <c r="G249" s="4"/>
      <c r="H249" s="4"/>
      <c r="I249" s="4"/>
      <c r="J249" s="4"/>
      <c r="K249" s="4"/>
      <c r="L249" s="4"/>
      <c r="M249" s="4"/>
      <c r="N249" s="4"/>
      <c r="O249" s="4"/>
      <c r="P249" s="4"/>
      <c r="Q249" s="4"/>
      <c r="R249" s="4"/>
      <c r="S249" s="4"/>
      <c r="T249" s="4"/>
      <c r="U249" s="4"/>
      <c r="V249" s="4"/>
      <c r="W249" s="4"/>
      <c r="X249" s="4"/>
      <c r="Y249" s="4"/>
      <c r="Z249" s="4"/>
      <c r="AA249" s="4"/>
      <c r="AB249" s="5"/>
      <c r="AC249" s="8"/>
      <c r="AD249" s="8"/>
      <c r="AE249" s="8"/>
      <c r="AF249" s="8"/>
      <c r="AG249" s="8"/>
      <c r="AH249" s="8"/>
      <c r="AI249" s="8"/>
      <c r="AJ249" s="16"/>
    </row>
    <row r="250" spans="1:36">
      <c r="A250" s="284">
        <v>2</v>
      </c>
      <c r="B250" s="285" t="s">
        <v>67</v>
      </c>
      <c r="C250" s="286">
        <v>0.5</v>
      </c>
      <c r="D250" s="287">
        <v>4</v>
      </c>
      <c r="E250" s="287">
        <v>1</v>
      </c>
      <c r="F250" s="371">
        <f t="shared" ref="F250:F255" si="233">MROUND(DL*C250,AR)</f>
        <v>50</v>
      </c>
      <c r="G250" s="4"/>
      <c r="H250" s="4"/>
      <c r="I250" s="8"/>
      <c r="J250" s="8"/>
      <c r="K250" s="288">
        <f t="shared" ref="K250:K255" si="234">+D250*E250</f>
        <v>4</v>
      </c>
      <c r="L250" s="288">
        <f t="shared" ref="L250:L255" si="235">+K250*F250</f>
        <v>200</v>
      </c>
      <c r="M250" s="4"/>
      <c r="N250" s="4"/>
      <c r="O250" s="4"/>
      <c r="P250" s="4"/>
      <c r="Q250" s="4"/>
      <c r="R250" s="4" t="str">
        <f t="shared" ref="R250:R255" si="236">IF(ISNUMBER(SEARCH("bench",$B250)),IF($C250&gt;=0.5,IF($C250&lt;0.6,$D250*$E250," ")," ")," ")</f>
        <v xml:space="preserve"> </v>
      </c>
      <c r="S250" s="4" t="str">
        <f t="shared" ref="S250:S255" si="237">IF(ISNUMBER(SEARCH("bench",$B250)),IF($C250&gt;=0.6,IF($C250&lt;0.7,$D250*$E250," ")," ")," ")</f>
        <v xml:space="preserve"> </v>
      </c>
      <c r="T250" s="4" t="str">
        <f t="shared" ref="T250:T255" si="238">IF(ISNUMBER(SEARCH("bench",$B250)),IF($C250&gt;=0.7,IF($C250&lt;0.8,$D250*$E250," ")," ")," ")</f>
        <v xml:space="preserve"> </v>
      </c>
      <c r="U250" s="4" t="str">
        <f t="shared" ref="U250:U255" si="239">IF(ISNUMBER(SEARCH("bench",$B250)),IF($C250&gt;=0.8,IF($C250&lt;0.9,$D250*$E250," ")," ")," ")</f>
        <v xml:space="preserve"> </v>
      </c>
      <c r="V250" s="4" t="str">
        <f t="shared" ref="V250:V255" si="240">IF(ISNUMBER(SEARCH("bench",$B250)),IF($C250&gt;=0.9,$D250*$E250," ")," ")</f>
        <v xml:space="preserve"> </v>
      </c>
      <c r="W250" s="288">
        <f t="shared" ref="W250:W255" si="241">IF(ISNUMBER(SEARCH("deadlift",$B250)),IF($C250&gt;=0.5,IF($C250&lt;0.6,$D250*$E250," ")," ")," ")</f>
        <v>4</v>
      </c>
      <c r="X250" s="288" t="str">
        <f t="shared" ref="X250:X255" si="242">IF(ISNUMBER(SEARCH("deadlift",$B250)),IF($C250&gt;=0.6,IF($C250&lt;0.7,$D250*$E250," ")," ")," ")</f>
        <v xml:space="preserve"> </v>
      </c>
      <c r="Y250" s="288" t="str">
        <f t="shared" ref="Y250:Y255" si="243">IF(ISNUMBER(SEARCH("deadlift",$B250)),IF($C250&gt;=0.7,IF($C250&lt;0.8,$D250*$E250," ")," ")," ")</f>
        <v xml:space="preserve"> </v>
      </c>
      <c r="Z250" s="288" t="str">
        <f t="shared" ref="Z250:Z255" si="244">IF(ISNUMBER(SEARCH("deadlift",$B250)),IF($C250&gt;=0.8,IF($C250&lt;0.9,$D250*$E250," ")," ")," ")</f>
        <v xml:space="preserve"> </v>
      </c>
      <c r="AA250" s="288" t="str">
        <f t="shared" ref="AA250:AA255" si="245">IF(ISNUMBER(SEARCH("deadlift",$B250)),IF($C250&gt;=0.9,$D250*$E250," ")," ")</f>
        <v xml:space="preserve"> </v>
      </c>
      <c r="AB250" s="5"/>
      <c r="AC250" s="280"/>
      <c r="AD250" s="8"/>
      <c r="AE250" s="8"/>
      <c r="AF250" s="8"/>
      <c r="AG250" s="8"/>
      <c r="AH250" s="8"/>
      <c r="AI250" s="8"/>
      <c r="AJ250" s="16"/>
    </row>
    <row r="251" spans="1:36">
      <c r="A251" s="289"/>
      <c r="B251" s="290" t="str">
        <f>+B250</f>
        <v>Deadlift</v>
      </c>
      <c r="C251" s="286">
        <v>0.6</v>
      </c>
      <c r="D251" s="287">
        <v>4</v>
      </c>
      <c r="E251" s="287">
        <v>1</v>
      </c>
      <c r="F251" s="371">
        <f t="shared" si="233"/>
        <v>60</v>
      </c>
      <c r="G251" s="4"/>
      <c r="H251" s="4"/>
      <c r="I251" s="8"/>
      <c r="J251" s="8"/>
      <c r="K251" s="288">
        <f t="shared" si="234"/>
        <v>4</v>
      </c>
      <c r="L251" s="288">
        <f t="shared" si="235"/>
        <v>240</v>
      </c>
      <c r="M251" s="4"/>
      <c r="N251" s="4"/>
      <c r="O251" s="4"/>
      <c r="P251" s="4"/>
      <c r="Q251" s="4"/>
      <c r="R251" s="4" t="str">
        <f t="shared" si="236"/>
        <v xml:space="preserve"> </v>
      </c>
      <c r="S251" s="4" t="str">
        <f t="shared" si="237"/>
        <v xml:space="preserve"> </v>
      </c>
      <c r="T251" s="4" t="str">
        <f t="shared" si="238"/>
        <v xml:space="preserve"> </v>
      </c>
      <c r="U251" s="4" t="str">
        <f t="shared" si="239"/>
        <v xml:space="preserve"> </v>
      </c>
      <c r="V251" s="4" t="str">
        <f t="shared" si="240"/>
        <v xml:space="preserve"> </v>
      </c>
      <c r="W251" s="288" t="str">
        <f t="shared" si="241"/>
        <v xml:space="preserve"> </v>
      </c>
      <c r="X251" s="288">
        <f t="shared" si="242"/>
        <v>4</v>
      </c>
      <c r="Y251" s="288" t="str">
        <f t="shared" si="243"/>
        <v xml:space="preserve"> </v>
      </c>
      <c r="Z251" s="288" t="str">
        <f t="shared" si="244"/>
        <v xml:space="preserve"> </v>
      </c>
      <c r="AA251" s="288" t="str">
        <f t="shared" si="245"/>
        <v xml:space="preserve"> </v>
      </c>
      <c r="AB251" s="5"/>
      <c r="AC251" s="280"/>
      <c r="AD251" s="8"/>
      <c r="AE251" s="8"/>
      <c r="AF251" s="8"/>
      <c r="AG251" s="8"/>
      <c r="AH251" s="8"/>
      <c r="AI251" s="8"/>
      <c r="AJ251" s="16"/>
    </row>
    <row r="252" spans="1:36">
      <c r="A252" s="289"/>
      <c r="B252" s="290" t="str">
        <f>+B251</f>
        <v>Deadlift</v>
      </c>
      <c r="C252" s="286">
        <v>0.7</v>
      </c>
      <c r="D252" s="287">
        <v>3</v>
      </c>
      <c r="E252" s="287">
        <v>1</v>
      </c>
      <c r="F252" s="371">
        <f t="shared" si="233"/>
        <v>70</v>
      </c>
      <c r="G252" s="4"/>
      <c r="H252" s="4"/>
      <c r="I252" s="8"/>
      <c r="J252" s="8"/>
      <c r="K252" s="288">
        <f t="shared" si="234"/>
        <v>3</v>
      </c>
      <c r="L252" s="288">
        <f t="shared" si="235"/>
        <v>210</v>
      </c>
      <c r="M252" s="4"/>
      <c r="N252" s="4"/>
      <c r="O252" s="4"/>
      <c r="P252" s="4"/>
      <c r="Q252" s="4"/>
      <c r="R252" s="4" t="str">
        <f t="shared" si="236"/>
        <v xml:space="preserve"> </v>
      </c>
      <c r="S252" s="4" t="str">
        <f t="shared" si="237"/>
        <v xml:space="preserve"> </v>
      </c>
      <c r="T252" s="4" t="str">
        <f t="shared" si="238"/>
        <v xml:space="preserve"> </v>
      </c>
      <c r="U252" s="4" t="str">
        <f t="shared" si="239"/>
        <v xml:space="preserve"> </v>
      </c>
      <c r="V252" s="4" t="str">
        <f t="shared" si="240"/>
        <v xml:space="preserve"> </v>
      </c>
      <c r="W252" s="288" t="str">
        <f t="shared" si="241"/>
        <v xml:space="preserve"> </v>
      </c>
      <c r="X252" s="288" t="str">
        <f t="shared" si="242"/>
        <v xml:space="preserve"> </v>
      </c>
      <c r="Y252" s="288">
        <f t="shared" si="243"/>
        <v>3</v>
      </c>
      <c r="Z252" s="288" t="str">
        <f t="shared" si="244"/>
        <v xml:space="preserve"> </v>
      </c>
      <c r="AA252" s="288" t="str">
        <f t="shared" si="245"/>
        <v xml:space="preserve"> </v>
      </c>
      <c r="AB252" s="5"/>
      <c r="AC252" s="280"/>
      <c r="AD252" s="8"/>
      <c r="AF252" s="8"/>
      <c r="AG252" s="8"/>
      <c r="AH252" s="8"/>
      <c r="AI252" s="8"/>
      <c r="AJ252" s="16"/>
    </row>
    <row r="253" spans="1:36">
      <c r="A253" s="289"/>
      <c r="B253" s="290" t="str">
        <f>+B252</f>
        <v>Deadlift</v>
      </c>
      <c r="C253" s="286">
        <v>0.8</v>
      </c>
      <c r="D253" s="287">
        <v>2</v>
      </c>
      <c r="E253" s="287">
        <v>2</v>
      </c>
      <c r="F253" s="371">
        <f t="shared" si="233"/>
        <v>80</v>
      </c>
      <c r="G253" s="4"/>
      <c r="H253" s="4"/>
      <c r="I253" s="8"/>
      <c r="J253" s="8"/>
      <c r="K253" s="288">
        <f t="shared" si="234"/>
        <v>4</v>
      </c>
      <c r="L253" s="288">
        <f t="shared" si="235"/>
        <v>320</v>
      </c>
      <c r="M253" s="4"/>
      <c r="N253" s="4"/>
      <c r="O253" s="4"/>
      <c r="P253" s="4"/>
      <c r="Q253" s="4"/>
      <c r="R253" s="4" t="str">
        <f t="shared" si="236"/>
        <v xml:space="preserve"> </v>
      </c>
      <c r="S253" s="4" t="str">
        <f t="shared" si="237"/>
        <v xml:space="preserve"> </v>
      </c>
      <c r="T253" s="4" t="str">
        <f t="shared" si="238"/>
        <v xml:space="preserve"> </v>
      </c>
      <c r="U253" s="4" t="str">
        <f t="shared" si="239"/>
        <v xml:space="preserve"> </v>
      </c>
      <c r="V253" s="4" t="str">
        <f t="shared" si="240"/>
        <v xml:space="preserve"> </v>
      </c>
      <c r="W253" s="288" t="str">
        <f t="shared" si="241"/>
        <v xml:space="preserve"> </v>
      </c>
      <c r="X253" s="288" t="str">
        <f t="shared" si="242"/>
        <v xml:space="preserve"> </v>
      </c>
      <c r="Y253" s="288" t="str">
        <f t="shared" si="243"/>
        <v xml:space="preserve"> </v>
      </c>
      <c r="Z253" s="288">
        <f t="shared" si="244"/>
        <v>4</v>
      </c>
      <c r="AA253" s="288" t="str">
        <f t="shared" si="245"/>
        <v xml:space="preserve"> </v>
      </c>
      <c r="AB253" s="5"/>
      <c r="AC253" s="280"/>
      <c r="AD253" s="280"/>
      <c r="AE253" s="8"/>
      <c r="AF253" s="8"/>
      <c r="AG253" s="8"/>
      <c r="AH253" s="8"/>
      <c r="AI253" s="8"/>
      <c r="AJ253" s="16"/>
    </row>
    <row r="254" spans="1:36">
      <c r="A254" s="289"/>
      <c r="B254" s="290" t="str">
        <f>+B253</f>
        <v>Deadlift</v>
      </c>
      <c r="C254" s="286">
        <v>0.85</v>
      </c>
      <c r="D254" s="287">
        <v>1</v>
      </c>
      <c r="E254" s="287">
        <v>1</v>
      </c>
      <c r="F254" s="371">
        <f t="shared" si="233"/>
        <v>85</v>
      </c>
      <c r="G254" s="4"/>
      <c r="H254" s="4"/>
      <c r="I254" s="8"/>
      <c r="J254" s="8"/>
      <c r="K254" s="288">
        <f t="shared" si="234"/>
        <v>1</v>
      </c>
      <c r="L254" s="288">
        <f t="shared" si="235"/>
        <v>85</v>
      </c>
      <c r="M254" s="4"/>
      <c r="N254" s="4"/>
      <c r="O254" s="4"/>
      <c r="P254" s="4"/>
      <c r="Q254" s="4"/>
      <c r="R254" s="4" t="str">
        <f t="shared" si="236"/>
        <v xml:space="preserve"> </v>
      </c>
      <c r="S254" s="4" t="str">
        <f t="shared" si="237"/>
        <v xml:space="preserve"> </v>
      </c>
      <c r="T254" s="4" t="str">
        <f t="shared" si="238"/>
        <v xml:space="preserve"> </v>
      </c>
      <c r="U254" s="4" t="str">
        <f t="shared" si="239"/>
        <v xml:space="preserve"> </v>
      </c>
      <c r="V254" s="4" t="str">
        <f t="shared" si="240"/>
        <v xml:space="preserve"> </v>
      </c>
      <c r="W254" s="288" t="str">
        <f t="shared" si="241"/>
        <v xml:space="preserve"> </v>
      </c>
      <c r="X254" s="288" t="str">
        <f t="shared" si="242"/>
        <v xml:space="preserve"> </v>
      </c>
      <c r="Y254" s="288" t="str">
        <f t="shared" si="243"/>
        <v xml:space="preserve"> </v>
      </c>
      <c r="Z254" s="288">
        <f t="shared" si="244"/>
        <v>1</v>
      </c>
      <c r="AA254" s="288" t="str">
        <f t="shared" si="245"/>
        <v xml:space="preserve"> </v>
      </c>
      <c r="AB254" s="5"/>
      <c r="AC254" s="280"/>
      <c r="AD254" s="8"/>
      <c r="AE254" s="8"/>
      <c r="AF254" s="8"/>
      <c r="AG254" s="8"/>
      <c r="AH254" s="8"/>
      <c r="AI254" s="8"/>
      <c r="AJ254" s="16"/>
    </row>
    <row r="255" spans="1:36">
      <c r="A255" s="289"/>
      <c r="B255" s="290" t="str">
        <f>+B253</f>
        <v>Deadlift</v>
      </c>
      <c r="C255" s="286">
        <v>0.9</v>
      </c>
      <c r="D255" s="287">
        <v>1</v>
      </c>
      <c r="E255" s="287">
        <v>2</v>
      </c>
      <c r="F255" s="371">
        <f t="shared" si="233"/>
        <v>90</v>
      </c>
      <c r="G255" s="4"/>
      <c r="H255" s="4"/>
      <c r="I255" s="8"/>
      <c r="J255" s="8"/>
      <c r="K255" s="288">
        <f t="shared" si="234"/>
        <v>2</v>
      </c>
      <c r="L255" s="288">
        <f t="shared" si="235"/>
        <v>180</v>
      </c>
      <c r="M255" s="4"/>
      <c r="N255" s="4"/>
      <c r="O255" s="4"/>
      <c r="P255" s="4"/>
      <c r="Q255" s="4"/>
      <c r="R255" s="4" t="str">
        <f t="shared" si="236"/>
        <v xml:space="preserve"> </v>
      </c>
      <c r="S255" s="4" t="str">
        <f t="shared" si="237"/>
        <v xml:space="preserve"> </v>
      </c>
      <c r="T255" s="4" t="str">
        <f t="shared" si="238"/>
        <v xml:space="preserve"> </v>
      </c>
      <c r="U255" s="4" t="str">
        <f t="shared" si="239"/>
        <v xml:space="preserve"> </v>
      </c>
      <c r="V255" s="4" t="str">
        <f t="shared" si="240"/>
        <v xml:space="preserve"> </v>
      </c>
      <c r="W255" s="288" t="str">
        <f t="shared" si="241"/>
        <v xml:space="preserve"> </v>
      </c>
      <c r="X255" s="288" t="str">
        <f t="shared" si="242"/>
        <v xml:space="preserve"> </v>
      </c>
      <c r="Y255" s="288" t="str">
        <f t="shared" si="243"/>
        <v xml:space="preserve"> </v>
      </c>
      <c r="Z255" s="288" t="str">
        <f t="shared" si="244"/>
        <v xml:space="preserve"> </v>
      </c>
      <c r="AA255" s="288">
        <f t="shared" si="245"/>
        <v>2</v>
      </c>
      <c r="AB255" s="5"/>
      <c r="AC255" s="280"/>
      <c r="AD255" s="280"/>
      <c r="AE255" s="8"/>
      <c r="AF255" s="8"/>
      <c r="AG255" s="8"/>
      <c r="AH255" s="8"/>
      <c r="AI255" s="8"/>
      <c r="AJ255" s="16"/>
    </row>
    <row r="256" spans="1:36">
      <c r="A256" s="264"/>
      <c r="B256" s="8"/>
      <c r="C256" s="8"/>
      <c r="D256" s="8"/>
      <c r="E256" s="8"/>
      <c r="F256" s="366"/>
      <c r="G256" s="4"/>
      <c r="H256" s="4"/>
      <c r="I256" s="4"/>
      <c r="J256" s="4"/>
      <c r="K256" s="4"/>
      <c r="L256" s="4"/>
      <c r="M256" s="4"/>
      <c r="N256" s="4"/>
      <c r="O256" s="4"/>
      <c r="P256" s="4"/>
      <c r="Q256" s="4"/>
      <c r="R256" s="4"/>
      <c r="S256" s="4"/>
      <c r="T256" s="4"/>
      <c r="U256" s="4"/>
      <c r="V256" s="4"/>
      <c r="W256" s="4"/>
      <c r="X256" s="4"/>
      <c r="Y256" s="4"/>
      <c r="Z256" s="4"/>
      <c r="AA256" s="4"/>
      <c r="AB256" s="5"/>
      <c r="AC256" s="8"/>
      <c r="AD256" s="8"/>
      <c r="AE256" s="8"/>
      <c r="AF256" s="8"/>
      <c r="AG256" s="8"/>
      <c r="AH256" s="8"/>
      <c r="AI256" s="8"/>
      <c r="AJ256" s="16"/>
    </row>
    <row r="257" spans="1:36">
      <c r="A257" s="279">
        <v>3</v>
      </c>
      <c r="B257" s="280" t="s">
        <v>51</v>
      </c>
      <c r="C257" s="281"/>
      <c r="D257" s="282">
        <v>6</v>
      </c>
      <c r="E257" s="283">
        <v>5</v>
      </c>
      <c r="F257" s="282"/>
      <c r="G257" s="4"/>
      <c r="H257" s="4"/>
      <c r="I257" s="4"/>
      <c r="J257" s="4"/>
      <c r="K257" s="4"/>
      <c r="L257" s="4"/>
      <c r="M257" s="4"/>
      <c r="N257" s="4"/>
      <c r="O257" s="4"/>
      <c r="P257" s="4"/>
      <c r="Q257" s="4"/>
      <c r="R257" s="4"/>
      <c r="S257" s="4"/>
      <c r="T257" s="4"/>
      <c r="U257" s="4"/>
      <c r="V257" s="4"/>
      <c r="W257" s="4"/>
      <c r="X257" s="4"/>
      <c r="Y257" s="4"/>
      <c r="Z257" s="4"/>
      <c r="AA257" s="4"/>
      <c r="AB257" s="8"/>
      <c r="AC257" s="280"/>
      <c r="AD257" s="280"/>
      <c r="AE257" s="280"/>
      <c r="AF257" s="280"/>
      <c r="AG257" s="280"/>
      <c r="AH257" s="8"/>
      <c r="AI257" s="8"/>
      <c r="AJ257" s="16"/>
    </row>
    <row r="258" spans="1:36">
      <c r="A258" s="279">
        <v>4</v>
      </c>
      <c r="B258" s="280" t="s">
        <v>50</v>
      </c>
      <c r="C258" s="281"/>
      <c r="D258" s="282">
        <v>8</v>
      </c>
      <c r="E258" s="283">
        <v>4</v>
      </c>
      <c r="F258" s="282"/>
      <c r="G258" s="4"/>
      <c r="H258" s="4"/>
      <c r="I258" s="4"/>
      <c r="J258" s="4"/>
      <c r="K258" s="4"/>
      <c r="L258" s="4"/>
      <c r="M258" s="4"/>
      <c r="N258" s="4"/>
      <c r="O258" s="4"/>
      <c r="P258" s="4"/>
      <c r="Q258" s="4"/>
      <c r="R258" s="4"/>
      <c r="S258" s="4"/>
      <c r="T258" s="4"/>
      <c r="U258" s="4"/>
      <c r="V258" s="4"/>
      <c r="W258" s="4"/>
      <c r="X258" s="4"/>
      <c r="Y258" s="4"/>
      <c r="Z258" s="4"/>
      <c r="AA258" s="4"/>
      <c r="AB258" s="8"/>
      <c r="AC258" s="280"/>
      <c r="AD258" s="280"/>
      <c r="AE258" s="280"/>
      <c r="AF258" s="280"/>
      <c r="AG258" s="8"/>
      <c r="AH258" s="8"/>
      <c r="AI258" s="8"/>
      <c r="AJ258" s="16"/>
    </row>
    <row r="259" spans="1:36">
      <c r="A259" s="279">
        <v>5</v>
      </c>
      <c r="B259" s="280" t="s">
        <v>4</v>
      </c>
      <c r="C259" s="281"/>
      <c r="D259" s="282">
        <v>10</v>
      </c>
      <c r="E259" s="283">
        <v>3</v>
      </c>
      <c r="F259" s="282"/>
      <c r="G259" s="90"/>
      <c r="H259" s="90"/>
      <c r="I259" s="90"/>
      <c r="J259" s="90"/>
      <c r="K259" s="90"/>
      <c r="L259" s="90"/>
      <c r="M259" s="90"/>
      <c r="N259" s="90"/>
      <c r="O259" s="90"/>
      <c r="P259" s="90"/>
      <c r="Q259" s="90"/>
      <c r="R259" s="90"/>
      <c r="S259" s="90"/>
      <c r="T259" s="90"/>
      <c r="U259" s="90"/>
      <c r="V259" s="90"/>
      <c r="W259" s="90"/>
      <c r="X259" s="90"/>
      <c r="Y259" s="90"/>
      <c r="Z259" s="90"/>
      <c r="AA259" s="90"/>
      <c r="AB259" s="27"/>
      <c r="AC259" s="280"/>
      <c r="AD259" s="280"/>
      <c r="AE259" s="280"/>
      <c r="AF259" s="27"/>
      <c r="AG259" s="27"/>
      <c r="AH259" s="27"/>
      <c r="AI259" s="27"/>
      <c r="AJ259" s="19"/>
    </row>
    <row r="260" spans="1:36" ht="15" thickBot="1">
      <c r="G260" s="4"/>
      <c r="H260" s="4"/>
      <c r="I260" s="4"/>
      <c r="J260" s="4"/>
      <c r="K260" s="4"/>
      <c r="L260" s="4"/>
      <c r="M260" s="4"/>
      <c r="N260" s="4"/>
      <c r="O260" s="4"/>
      <c r="P260" s="4"/>
      <c r="Q260" s="4"/>
      <c r="R260" s="4"/>
      <c r="S260" s="4"/>
      <c r="T260" s="4"/>
      <c r="U260" s="4"/>
      <c r="V260" s="4"/>
      <c r="W260" s="4"/>
      <c r="X260" s="4"/>
      <c r="Y260" s="4"/>
      <c r="Z260" s="4"/>
      <c r="AA260" s="4"/>
    </row>
    <row r="261" spans="1:36" ht="15" thickBot="1">
      <c r="A261" s="409" t="s">
        <v>38</v>
      </c>
      <c r="B261" s="410"/>
      <c r="C261" s="59" t="s">
        <v>0</v>
      </c>
      <c r="D261" s="59" t="s">
        <v>5</v>
      </c>
      <c r="E261" s="59" t="s">
        <v>6</v>
      </c>
      <c r="F261" s="369" t="s">
        <v>7</v>
      </c>
      <c r="G261" s="4"/>
      <c r="H261" s="4"/>
      <c r="I261" s="4"/>
      <c r="J261" s="4"/>
      <c r="K261" s="4"/>
      <c r="L261" s="4"/>
      <c r="M261" s="4"/>
      <c r="N261" s="4"/>
      <c r="O261" s="4"/>
      <c r="P261" s="4"/>
      <c r="Q261" s="4"/>
      <c r="R261" s="4"/>
      <c r="S261" s="4"/>
      <c r="T261" s="4"/>
      <c r="U261" s="4"/>
      <c r="V261" s="4"/>
      <c r="W261" s="4"/>
      <c r="X261" s="4"/>
      <c r="Y261" s="4"/>
      <c r="Z261" s="4"/>
      <c r="AA261" s="4"/>
    </row>
    <row r="262" spans="1:36">
      <c r="G262" s="4"/>
      <c r="H262" s="4"/>
      <c r="I262" s="4"/>
      <c r="J262" s="4"/>
      <c r="K262" s="4"/>
      <c r="L262" s="4"/>
      <c r="M262" s="4"/>
      <c r="N262" s="4"/>
      <c r="O262" s="4"/>
      <c r="P262" s="4"/>
      <c r="Q262" s="4"/>
      <c r="R262" s="4"/>
      <c r="S262" s="4"/>
      <c r="T262" s="4"/>
      <c r="U262" s="4"/>
      <c r="V262" s="4"/>
      <c r="W262" s="4"/>
      <c r="X262" s="4"/>
      <c r="Y262" s="4"/>
      <c r="Z262" s="4"/>
      <c r="AA262" s="4"/>
    </row>
    <row r="263" spans="1:36">
      <c r="A263" s="184">
        <v>1</v>
      </c>
      <c r="B263" s="292" t="s">
        <v>2</v>
      </c>
      <c r="C263" s="293">
        <v>0.5</v>
      </c>
      <c r="D263" s="294">
        <v>5</v>
      </c>
      <c r="E263" s="295">
        <v>1</v>
      </c>
      <c r="F263" s="294">
        <f t="shared" ref="F263:F266" si="246">MROUND(SQ*C263,AR)</f>
        <v>50</v>
      </c>
      <c r="G263" s="296">
        <f>+D263*E263</f>
        <v>5</v>
      </c>
      <c r="H263" s="296">
        <f>+F263*G263</f>
        <v>250</v>
      </c>
      <c r="I263" s="297"/>
      <c r="J263" s="297"/>
      <c r="K263" s="297"/>
      <c r="L263" s="297"/>
      <c r="M263" s="296">
        <f t="shared" ref="M263:M266" si="247">IF(ISNUMBER(SEARCH("squat",$B263)),IF($C263&gt;=0.5,IF($C263&lt;0.6,$D263*$E263," ")," ")," ")</f>
        <v>5</v>
      </c>
      <c r="N263" s="296" t="str">
        <f t="shared" ref="N263:N266" si="248">IF(ISNUMBER(SEARCH("squat",$B263)),IF($C263&gt;=0.6,IF($C263&lt;0.7,$D263*$E263," ")," ")," ")</f>
        <v xml:space="preserve"> </v>
      </c>
      <c r="O263" s="296" t="str">
        <f t="shared" ref="O263:O266" si="249">IF(ISNUMBER(SEARCH("squat",$B263)),IF($C263&gt;=0.7,IF($C263&lt;0.8,$D263*$E263," ")," ")," ")</f>
        <v xml:space="preserve"> </v>
      </c>
      <c r="P263" s="296" t="str">
        <f t="shared" ref="P263:P265" si="250">IF(ISNUMBER(SEARCH("squat",$B263)),IF($C263&gt;=0.8,IF($C263&lt;0.9,$D263*$E263," ")," ")," ")</f>
        <v xml:space="preserve"> </v>
      </c>
      <c r="Q263" s="296" t="str">
        <f t="shared" ref="Q263:Q266" si="251">IF(ISNUMBER(SEARCH("squat",$B263)),IF($C263&gt;=0.9,$D263*$E263," ")," ")</f>
        <v xml:space="preserve"> </v>
      </c>
      <c r="R263" s="297"/>
      <c r="S263" s="297"/>
      <c r="T263" s="297"/>
      <c r="U263" s="297"/>
      <c r="V263" s="297"/>
      <c r="W263" s="297"/>
      <c r="X263" s="297"/>
      <c r="Y263" s="297"/>
      <c r="Z263" s="297"/>
      <c r="AA263" s="297"/>
      <c r="AB263" s="298"/>
      <c r="AC263" s="299"/>
      <c r="AD263" s="300"/>
      <c r="AE263" s="300"/>
      <c r="AF263" s="300"/>
      <c r="AG263" s="300"/>
      <c r="AH263" s="300"/>
      <c r="AI263" s="300"/>
      <c r="AJ263" s="301"/>
    </row>
    <row r="264" spans="1:36">
      <c r="A264" s="302"/>
      <c r="B264" s="303" t="str">
        <f>+B263</f>
        <v>Squat</v>
      </c>
      <c r="C264" s="304">
        <v>0.6</v>
      </c>
      <c r="D264" s="305">
        <v>4</v>
      </c>
      <c r="E264" s="306">
        <v>1</v>
      </c>
      <c r="F264" s="305">
        <f t="shared" si="246"/>
        <v>60</v>
      </c>
      <c r="G264" s="101">
        <f t="shared" ref="G264:G265" si="252">+D264*E264</f>
        <v>4</v>
      </c>
      <c r="H264" s="101">
        <f t="shared" ref="H264:H266" si="253">+F264*G264</f>
        <v>240</v>
      </c>
      <c r="I264" s="4"/>
      <c r="J264" s="4"/>
      <c r="K264" s="4"/>
      <c r="L264" s="4"/>
      <c r="M264" s="296" t="str">
        <f t="shared" si="247"/>
        <v xml:space="preserve"> </v>
      </c>
      <c r="N264" s="296">
        <f t="shared" si="248"/>
        <v>4</v>
      </c>
      <c r="O264" s="296" t="str">
        <f t="shared" si="249"/>
        <v xml:space="preserve"> </v>
      </c>
      <c r="P264" s="296" t="str">
        <f t="shared" si="250"/>
        <v xml:space="preserve"> </v>
      </c>
      <c r="Q264" s="296" t="str">
        <f t="shared" si="251"/>
        <v xml:space="preserve"> </v>
      </c>
      <c r="R264" s="4"/>
      <c r="S264" s="4"/>
      <c r="T264" s="4"/>
      <c r="U264" s="4"/>
      <c r="V264" s="4"/>
      <c r="W264" s="4"/>
      <c r="X264" s="4"/>
      <c r="Y264" s="4"/>
      <c r="Z264" s="4"/>
      <c r="AA264" s="4"/>
      <c r="AB264" s="5"/>
      <c r="AC264" s="251"/>
      <c r="AD264" s="8"/>
      <c r="AE264" s="8"/>
      <c r="AF264" s="8"/>
      <c r="AG264" s="8"/>
      <c r="AH264" s="8"/>
      <c r="AI264" s="8"/>
      <c r="AJ264" s="16"/>
    </row>
    <row r="265" spans="1:36">
      <c r="A265" s="302"/>
      <c r="B265" s="303" t="str">
        <f>+B264</f>
        <v>Squat</v>
      </c>
      <c r="C265" s="304">
        <v>0.7</v>
      </c>
      <c r="D265" s="305">
        <v>3</v>
      </c>
      <c r="E265" s="306">
        <v>2</v>
      </c>
      <c r="F265" s="305">
        <f t="shared" si="246"/>
        <v>70</v>
      </c>
      <c r="G265" s="101">
        <f t="shared" si="252"/>
        <v>6</v>
      </c>
      <c r="H265" s="101">
        <f t="shared" si="253"/>
        <v>420</v>
      </c>
      <c r="I265" s="4"/>
      <c r="J265" s="4"/>
      <c r="K265" s="4"/>
      <c r="L265" s="4"/>
      <c r="M265" s="101" t="str">
        <f t="shared" si="247"/>
        <v xml:space="preserve"> </v>
      </c>
      <c r="N265" s="101" t="str">
        <f t="shared" si="248"/>
        <v xml:space="preserve"> </v>
      </c>
      <c r="O265" s="101">
        <f t="shared" si="249"/>
        <v>6</v>
      </c>
      <c r="P265" s="101" t="str">
        <f t="shared" si="250"/>
        <v xml:space="preserve"> </v>
      </c>
      <c r="Q265" s="101" t="str">
        <f t="shared" si="251"/>
        <v xml:space="preserve"> </v>
      </c>
      <c r="R265" s="4"/>
      <c r="S265" s="4"/>
      <c r="T265" s="4"/>
      <c r="U265" s="4"/>
      <c r="V265" s="4"/>
      <c r="W265" s="4"/>
      <c r="X265" s="4"/>
      <c r="Y265" s="4"/>
      <c r="Z265" s="4"/>
      <c r="AA265" s="4"/>
      <c r="AB265" s="5"/>
      <c r="AC265" s="307"/>
      <c r="AD265" s="307"/>
      <c r="AE265" s="8"/>
      <c r="AF265" s="8"/>
      <c r="AG265" s="8"/>
      <c r="AH265" s="8"/>
      <c r="AI265" s="8"/>
      <c r="AJ265" s="16"/>
    </row>
    <row r="266" spans="1:36">
      <c r="A266" s="184"/>
      <c r="B266" s="303" t="str">
        <f>+B264</f>
        <v>Squat</v>
      </c>
      <c r="C266" s="304">
        <v>0.8</v>
      </c>
      <c r="D266" s="305">
        <v>2</v>
      </c>
      <c r="E266" s="306">
        <v>4</v>
      </c>
      <c r="F266" s="305">
        <f t="shared" si="246"/>
        <v>80</v>
      </c>
      <c r="G266" s="101">
        <f>+D266*E266</f>
        <v>8</v>
      </c>
      <c r="H266" s="101">
        <f t="shared" si="253"/>
        <v>640</v>
      </c>
      <c r="I266" s="4"/>
      <c r="J266" s="4"/>
      <c r="K266" s="4"/>
      <c r="L266" s="4"/>
      <c r="M266" s="101" t="str">
        <f t="shared" si="247"/>
        <v xml:space="preserve"> </v>
      </c>
      <c r="N266" s="101" t="str">
        <f t="shared" si="248"/>
        <v xml:space="preserve"> </v>
      </c>
      <c r="O266" s="101" t="str">
        <f t="shared" si="249"/>
        <v xml:space="preserve"> </v>
      </c>
      <c r="P266" s="101">
        <f>IF(ISNUMBER(SEARCH("squat",$B266)),IF($C266&gt;=0.8,IF($C266&lt;0.9,$D266*$E266," ")," ")," ")</f>
        <v>8</v>
      </c>
      <c r="Q266" s="101" t="str">
        <f t="shared" si="251"/>
        <v xml:space="preserve"> </v>
      </c>
      <c r="R266" s="4"/>
      <c r="S266" s="4"/>
      <c r="T266" s="4"/>
      <c r="U266" s="4"/>
      <c r="V266" s="4"/>
      <c r="W266" s="4"/>
      <c r="X266" s="4"/>
      <c r="Y266" s="4"/>
      <c r="Z266" s="4"/>
      <c r="AA266" s="4"/>
      <c r="AB266" s="5"/>
      <c r="AC266" s="6"/>
      <c r="AD266" s="6"/>
      <c r="AE266" s="6"/>
      <c r="AF266" s="6"/>
      <c r="AG266" s="8"/>
      <c r="AH266" s="8"/>
      <c r="AI266" s="8"/>
      <c r="AJ266" s="16"/>
    </row>
    <row r="267" spans="1:36">
      <c r="A267" s="264"/>
      <c r="B267" s="8"/>
      <c r="C267" s="8"/>
      <c r="D267" s="8"/>
      <c r="E267" s="8"/>
      <c r="F267" s="366"/>
      <c r="G267" s="4"/>
      <c r="H267" s="4"/>
      <c r="I267" s="4"/>
      <c r="J267" s="4"/>
      <c r="K267" s="4"/>
      <c r="L267" s="4"/>
      <c r="M267" s="4"/>
      <c r="N267" s="4"/>
      <c r="O267" s="4"/>
      <c r="P267" s="4"/>
      <c r="Q267" s="4"/>
      <c r="R267" s="4"/>
      <c r="S267" s="4"/>
      <c r="T267" s="4"/>
      <c r="U267" s="4"/>
      <c r="V267" s="4"/>
      <c r="W267" s="4"/>
      <c r="X267" s="4"/>
      <c r="Y267" s="4"/>
      <c r="Z267" s="4"/>
      <c r="AA267" s="4"/>
      <c r="AB267" s="5"/>
      <c r="AC267" s="8"/>
      <c r="AD267" s="8"/>
      <c r="AE267" s="8"/>
      <c r="AF267" s="8"/>
      <c r="AG267" s="8"/>
      <c r="AH267" s="8"/>
      <c r="AI267" s="8"/>
      <c r="AJ267" s="16"/>
    </row>
    <row r="268" spans="1:36">
      <c r="A268" s="46">
        <v>2</v>
      </c>
      <c r="B268" s="308" t="s">
        <v>79</v>
      </c>
      <c r="C268" s="309">
        <v>0.55000000000000004</v>
      </c>
      <c r="D268" s="310">
        <v>5</v>
      </c>
      <c r="E268" s="311">
        <v>1</v>
      </c>
      <c r="F268" s="310">
        <f t="shared" ref="F268:F270" si="254">MROUND(BP*C268,AR)</f>
        <v>55</v>
      </c>
      <c r="G268" s="4"/>
      <c r="H268" s="4"/>
      <c r="I268" s="312">
        <f t="shared" ref="I268:I270" si="255">+D268*E268</f>
        <v>5</v>
      </c>
      <c r="J268" s="312">
        <f t="shared" ref="J268:J270" si="256">+I268*F268</f>
        <v>275</v>
      </c>
      <c r="K268" s="4"/>
      <c r="L268" s="4"/>
      <c r="M268" s="4"/>
      <c r="N268" s="4"/>
      <c r="O268" s="4"/>
      <c r="P268" s="4"/>
      <c r="Q268" s="4"/>
      <c r="R268" s="312">
        <f t="shared" ref="R268:R270" si="257">IF(ISNUMBER(SEARCH("bench",$B268)),IF($C268&gt;=0.5,IF($C268&lt;0.6,$D268*$E268," ")," ")," ")</f>
        <v>5</v>
      </c>
      <c r="S268" s="312" t="str">
        <f t="shared" ref="S268:S270" si="258">IF(ISNUMBER(SEARCH("bench",$B268)),IF($C268&gt;=0.6,IF($C268&lt;0.7,$D268*$E268," ")," ")," ")</f>
        <v xml:space="preserve"> </v>
      </c>
      <c r="T268" s="312" t="str">
        <f t="shared" ref="T268:T270" si="259">IF(ISNUMBER(SEARCH("bench",$B268)),IF($C268&gt;=0.7,IF($C268&lt;0.8,$D268*$E268," ")," ")," ")</f>
        <v xml:space="preserve"> </v>
      </c>
      <c r="U268" s="312" t="str">
        <f t="shared" ref="U268:U270" si="260">IF(ISNUMBER(SEARCH("bench",$B268)),IF($C268&gt;=0.8,IF($C268&lt;0.9,$D268*$E268," ")," ")," ")</f>
        <v xml:space="preserve"> </v>
      </c>
      <c r="V268" s="312" t="str">
        <f t="shared" ref="V268:V270" si="261">IF(ISNUMBER(SEARCH("bench",$B268)),IF($C268&gt;=0.9,$D268*$E268," ")," ")</f>
        <v xml:space="preserve"> </v>
      </c>
      <c r="W268" s="4"/>
      <c r="X268" s="4"/>
      <c r="Y268" s="4"/>
      <c r="Z268" s="4"/>
      <c r="AA268" s="4"/>
      <c r="AB268" s="5"/>
      <c r="AC268" s="251"/>
      <c r="AD268" s="8"/>
      <c r="AE268" s="8"/>
      <c r="AF268" s="8"/>
      <c r="AG268" s="8"/>
      <c r="AH268" s="8"/>
      <c r="AI268" s="8"/>
      <c r="AJ268" s="16"/>
    </row>
    <row r="269" spans="1:36">
      <c r="A269" s="313"/>
      <c r="B269" s="314" t="str">
        <f>+B268</f>
        <v xml:space="preserve">BenchPress </v>
      </c>
      <c r="C269" s="93">
        <v>0.65</v>
      </c>
      <c r="D269" s="94">
        <v>5</v>
      </c>
      <c r="E269" s="95">
        <v>1</v>
      </c>
      <c r="F269" s="94">
        <f t="shared" si="254"/>
        <v>65</v>
      </c>
      <c r="G269" s="4"/>
      <c r="H269" s="4"/>
      <c r="I269" s="58">
        <f t="shared" si="255"/>
        <v>5</v>
      </c>
      <c r="J269" s="58">
        <f t="shared" si="256"/>
        <v>325</v>
      </c>
      <c r="K269" s="4"/>
      <c r="L269" s="4"/>
      <c r="M269" s="4"/>
      <c r="N269" s="4"/>
      <c r="O269" s="4"/>
      <c r="P269" s="4"/>
      <c r="Q269" s="4"/>
      <c r="R269" s="58" t="str">
        <f t="shared" si="257"/>
        <v xml:space="preserve"> </v>
      </c>
      <c r="S269" s="58">
        <f t="shared" si="258"/>
        <v>5</v>
      </c>
      <c r="T269" s="58" t="str">
        <f t="shared" si="259"/>
        <v xml:space="preserve"> </v>
      </c>
      <c r="U269" s="58" t="str">
        <f t="shared" si="260"/>
        <v xml:space="preserve"> </v>
      </c>
      <c r="V269" s="58" t="str">
        <f t="shared" si="261"/>
        <v xml:space="preserve"> </v>
      </c>
      <c r="W269" s="4"/>
      <c r="X269" s="4"/>
      <c r="Y269" s="4"/>
      <c r="Z269" s="4"/>
      <c r="AA269" s="4"/>
      <c r="AB269" s="8"/>
      <c r="AC269" s="307"/>
      <c r="AD269" s="8"/>
      <c r="AE269" s="8"/>
      <c r="AF269" s="8"/>
      <c r="AG269" s="8"/>
      <c r="AH269" s="8"/>
      <c r="AI269" s="8"/>
      <c r="AJ269" s="16"/>
    </row>
    <row r="270" spans="1:36">
      <c r="A270" s="46"/>
      <c r="B270" s="314" t="str">
        <f t="shared" ref="B270" si="262">+B269</f>
        <v xml:space="preserve">BenchPress </v>
      </c>
      <c r="C270" s="93">
        <v>0.75</v>
      </c>
      <c r="D270" s="94">
        <v>5</v>
      </c>
      <c r="E270" s="95">
        <v>4</v>
      </c>
      <c r="F270" s="94">
        <f t="shared" si="254"/>
        <v>75</v>
      </c>
      <c r="G270" s="4"/>
      <c r="H270" s="4"/>
      <c r="I270" s="58">
        <f t="shared" si="255"/>
        <v>20</v>
      </c>
      <c r="J270" s="58">
        <f t="shared" si="256"/>
        <v>1500</v>
      </c>
      <c r="K270" s="4"/>
      <c r="L270" s="4"/>
      <c r="M270" s="4"/>
      <c r="N270" s="4"/>
      <c r="O270" s="4"/>
      <c r="P270" s="4"/>
      <c r="Q270" s="4"/>
      <c r="R270" s="58" t="str">
        <f t="shared" si="257"/>
        <v xml:space="preserve"> </v>
      </c>
      <c r="S270" s="58" t="str">
        <f t="shared" si="258"/>
        <v xml:space="preserve"> </v>
      </c>
      <c r="T270" s="58">
        <f t="shared" si="259"/>
        <v>20</v>
      </c>
      <c r="U270" s="58" t="str">
        <f t="shared" si="260"/>
        <v xml:space="preserve"> </v>
      </c>
      <c r="V270" s="58" t="str">
        <f t="shared" si="261"/>
        <v xml:space="preserve"> </v>
      </c>
      <c r="W270" s="4"/>
      <c r="X270" s="4"/>
      <c r="Y270" s="4"/>
      <c r="Z270" s="4"/>
      <c r="AA270" s="4"/>
      <c r="AB270" s="8"/>
      <c r="AC270" s="6"/>
      <c r="AD270" s="6"/>
      <c r="AE270" s="6"/>
      <c r="AF270" s="6"/>
      <c r="AG270" s="8"/>
      <c r="AH270" s="8"/>
      <c r="AI270" s="8"/>
      <c r="AJ270" s="16"/>
    </row>
    <row r="271" spans="1:36">
      <c r="A271" s="8"/>
      <c r="B271" s="8"/>
      <c r="C271" s="8"/>
      <c r="D271" s="8"/>
      <c r="E271" s="8"/>
      <c r="F271" s="366"/>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16"/>
    </row>
    <row r="272" spans="1:36">
      <c r="A272" s="42">
        <v>3</v>
      </c>
      <c r="B272" s="6" t="s">
        <v>9</v>
      </c>
      <c r="C272" s="43"/>
      <c r="D272" s="44">
        <v>8</v>
      </c>
      <c r="E272" s="45">
        <v>5</v>
      </c>
      <c r="F272" s="44"/>
      <c r="G272" s="4"/>
      <c r="H272" s="4"/>
      <c r="I272" s="4"/>
      <c r="J272" s="4"/>
      <c r="K272" s="4"/>
      <c r="L272" s="4"/>
      <c r="M272" s="4"/>
      <c r="N272" s="4"/>
      <c r="O272" s="4"/>
      <c r="P272" s="4"/>
      <c r="Q272" s="4"/>
      <c r="R272" s="4"/>
      <c r="S272" s="4"/>
      <c r="T272" s="4"/>
      <c r="U272" s="4"/>
      <c r="V272" s="4"/>
      <c r="W272" s="4"/>
      <c r="X272" s="4"/>
      <c r="Y272" s="4"/>
      <c r="Z272" s="4"/>
      <c r="AA272" s="4"/>
      <c r="AB272" s="8"/>
      <c r="AC272" s="6"/>
      <c r="AD272" s="6"/>
      <c r="AE272" s="6"/>
      <c r="AF272" s="6"/>
      <c r="AG272" s="6"/>
      <c r="AH272" s="8"/>
      <c r="AI272" s="8"/>
      <c r="AJ272" s="16"/>
    </row>
    <row r="273" spans="1:36">
      <c r="A273" s="8"/>
      <c r="B273" s="8"/>
      <c r="C273" s="8"/>
      <c r="D273" s="8"/>
      <c r="E273" s="8"/>
      <c r="F273" s="366"/>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16"/>
    </row>
    <row r="274" spans="1:36">
      <c r="A274" s="184">
        <v>4</v>
      </c>
      <c r="B274" s="315" t="s">
        <v>104</v>
      </c>
      <c r="C274" s="304">
        <v>0.5</v>
      </c>
      <c r="D274" s="305">
        <v>5</v>
      </c>
      <c r="E274" s="306">
        <v>1</v>
      </c>
      <c r="F274" s="305">
        <f t="shared" ref="F274:F276" si="263">MROUND(SQ*C274,AR)</f>
        <v>50</v>
      </c>
      <c r="G274" s="101">
        <f>+D274*E274</f>
        <v>5</v>
      </c>
      <c r="H274" s="101">
        <f>+F274*G274</f>
        <v>250</v>
      </c>
      <c r="I274" s="4"/>
      <c r="J274" s="4"/>
      <c r="K274" s="4"/>
      <c r="L274" s="4"/>
      <c r="M274" s="101">
        <f t="shared" ref="M274:M276" si="264">IF(ISNUMBER(SEARCH("squat",$B274)),IF($C274&gt;=0.5,IF($C274&lt;0.6,$D274*$E274," ")," ")," ")</f>
        <v>5</v>
      </c>
      <c r="N274" s="101" t="str">
        <f t="shared" ref="N274:N276" si="265">IF(ISNUMBER(SEARCH("squat",$B274)),IF($C274&gt;=0.6,IF($C274&lt;0.7,$D274*$E274," ")," ")," ")</f>
        <v xml:space="preserve"> </v>
      </c>
      <c r="O274" s="101" t="str">
        <f t="shared" ref="O274:O276" si="266">IF(ISNUMBER(SEARCH("squat",$B274)),IF($C274&gt;=0.7,IF($C274&lt;0.8,$D274*$E274," ")," ")," ")</f>
        <v xml:space="preserve"> </v>
      </c>
      <c r="P274" s="101" t="str">
        <f t="shared" ref="P274:P276" si="267">IF(ISNUMBER(SEARCH("squat",$B274)),IF($C274&gt;=0.8,IF($C274&lt;0.9,$D274*$E274," ")," ")," ")</f>
        <v xml:space="preserve"> </v>
      </c>
      <c r="Q274" s="101" t="str">
        <f t="shared" ref="Q274:Q276" si="268">IF(ISNUMBER(SEARCH("squat",$B274)),IF($C274&gt;=0.9,$D274*$E274," ")," ")</f>
        <v xml:space="preserve"> </v>
      </c>
      <c r="R274" s="4"/>
      <c r="S274" s="4"/>
      <c r="T274" s="4"/>
      <c r="U274" s="4"/>
      <c r="V274" s="4"/>
      <c r="W274" s="4"/>
      <c r="X274" s="4"/>
      <c r="Y274" s="4"/>
      <c r="Z274" s="4"/>
      <c r="AA274" s="4"/>
      <c r="AB274" s="5"/>
      <c r="AC274" s="6"/>
      <c r="AD274" s="8"/>
      <c r="AE274" s="8"/>
      <c r="AF274" s="8"/>
      <c r="AG274" s="8"/>
      <c r="AH274" s="8"/>
      <c r="AI274" s="8"/>
      <c r="AJ274" s="16"/>
    </row>
    <row r="275" spans="1:36">
      <c r="A275" s="184"/>
      <c r="B275" s="303" t="str">
        <f>+B274</f>
        <v>Squat w. Pause halfway down</v>
      </c>
      <c r="C275" s="304">
        <v>0.6</v>
      </c>
      <c r="D275" s="305">
        <v>4</v>
      </c>
      <c r="E275" s="306">
        <v>1</v>
      </c>
      <c r="F275" s="305">
        <f t="shared" si="263"/>
        <v>60</v>
      </c>
      <c r="G275" s="101">
        <f t="shared" ref="G275:G276" si="269">+D275*E275</f>
        <v>4</v>
      </c>
      <c r="H275" s="101">
        <f t="shared" ref="H275:H276" si="270">+F275*G275</f>
        <v>240</v>
      </c>
      <c r="I275" s="4"/>
      <c r="J275" s="4"/>
      <c r="K275" s="4"/>
      <c r="L275" s="4"/>
      <c r="M275" s="101" t="str">
        <f t="shared" si="264"/>
        <v xml:space="preserve"> </v>
      </c>
      <c r="N275" s="101">
        <f t="shared" si="265"/>
        <v>4</v>
      </c>
      <c r="O275" s="101" t="str">
        <f t="shared" si="266"/>
        <v xml:space="preserve"> </v>
      </c>
      <c r="P275" s="101" t="str">
        <f t="shared" si="267"/>
        <v xml:space="preserve"> </v>
      </c>
      <c r="Q275" s="101" t="str">
        <f t="shared" si="268"/>
        <v xml:space="preserve"> </v>
      </c>
      <c r="R275" s="4"/>
      <c r="S275" s="4"/>
      <c r="T275" s="4"/>
      <c r="U275" s="4"/>
      <c r="V275" s="4"/>
      <c r="W275" s="4"/>
      <c r="X275" s="4"/>
      <c r="Y275" s="4"/>
      <c r="Z275" s="4"/>
      <c r="AA275" s="4"/>
      <c r="AB275" s="5"/>
      <c r="AC275" s="307"/>
      <c r="AD275" s="8"/>
      <c r="AE275" s="8"/>
      <c r="AF275" s="8"/>
      <c r="AG275" s="8"/>
      <c r="AH275" s="8"/>
      <c r="AI275" s="8"/>
      <c r="AJ275" s="16"/>
    </row>
    <row r="276" spans="1:36">
      <c r="A276" s="184"/>
      <c r="B276" s="303" t="str">
        <f>+B275</f>
        <v>Squat w. Pause halfway down</v>
      </c>
      <c r="C276" s="304">
        <v>0.7</v>
      </c>
      <c r="D276" s="305">
        <v>3</v>
      </c>
      <c r="E276" s="306">
        <v>4</v>
      </c>
      <c r="F276" s="305">
        <f t="shared" si="263"/>
        <v>70</v>
      </c>
      <c r="G276" s="101">
        <f t="shared" si="269"/>
        <v>12</v>
      </c>
      <c r="H276" s="101">
        <f t="shared" si="270"/>
        <v>840</v>
      </c>
      <c r="I276" s="4"/>
      <c r="J276" s="4"/>
      <c r="K276" s="4"/>
      <c r="L276" s="4"/>
      <c r="M276" s="101" t="str">
        <f t="shared" si="264"/>
        <v xml:space="preserve"> </v>
      </c>
      <c r="N276" s="101" t="str">
        <f t="shared" si="265"/>
        <v xml:space="preserve"> </v>
      </c>
      <c r="O276" s="101">
        <f t="shared" si="266"/>
        <v>12</v>
      </c>
      <c r="P276" s="101" t="str">
        <f t="shared" si="267"/>
        <v xml:space="preserve"> </v>
      </c>
      <c r="Q276" s="101" t="str">
        <f t="shared" si="268"/>
        <v xml:space="preserve"> </v>
      </c>
      <c r="R276" s="4"/>
      <c r="S276" s="4"/>
      <c r="T276" s="4"/>
      <c r="U276" s="4"/>
      <c r="V276" s="4"/>
      <c r="W276" s="4"/>
      <c r="X276" s="4"/>
      <c r="Y276" s="4"/>
      <c r="Z276" s="4"/>
      <c r="AA276" s="4"/>
      <c r="AB276" s="5"/>
      <c r="AC276" s="6"/>
      <c r="AD276" s="6"/>
      <c r="AE276" s="6"/>
      <c r="AF276" s="6"/>
      <c r="AG276" s="8"/>
      <c r="AH276" s="8"/>
      <c r="AI276" s="8"/>
      <c r="AJ276" s="16"/>
    </row>
    <row r="277" spans="1:36">
      <c r="A277" s="8"/>
      <c r="B277" s="8"/>
      <c r="C277" s="8"/>
      <c r="D277" s="8"/>
      <c r="E277" s="8"/>
      <c r="F277" s="366"/>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16"/>
    </row>
    <row r="278" spans="1:36">
      <c r="A278" s="42">
        <v>5</v>
      </c>
      <c r="B278" s="6" t="s">
        <v>90</v>
      </c>
      <c r="C278" s="43"/>
      <c r="D278" s="44">
        <v>8</v>
      </c>
      <c r="E278" s="45">
        <v>5</v>
      </c>
      <c r="F278" s="44"/>
      <c r="G278" s="4"/>
      <c r="H278" s="4"/>
      <c r="I278" s="4"/>
      <c r="J278" s="4"/>
      <c r="K278" s="4"/>
      <c r="L278" s="4"/>
      <c r="M278" s="4"/>
      <c r="N278" s="4"/>
      <c r="O278" s="4"/>
      <c r="P278" s="4"/>
      <c r="Q278" s="4"/>
      <c r="R278" s="4"/>
      <c r="S278" s="4"/>
      <c r="T278" s="4"/>
      <c r="U278" s="4"/>
      <c r="V278" s="4"/>
      <c r="W278" s="4"/>
      <c r="X278" s="4"/>
      <c r="Y278" s="4"/>
      <c r="Z278" s="4"/>
      <c r="AA278" s="4"/>
      <c r="AB278" s="8"/>
      <c r="AC278" s="6"/>
      <c r="AD278" s="6"/>
      <c r="AE278" s="6"/>
      <c r="AF278" s="6"/>
      <c r="AG278" s="6"/>
      <c r="AH278" s="8"/>
      <c r="AI278" s="8"/>
      <c r="AJ278" s="16"/>
    </row>
    <row r="279" spans="1:36">
      <c r="A279" s="42">
        <v>6</v>
      </c>
      <c r="B279" s="6" t="s">
        <v>27</v>
      </c>
      <c r="C279" s="43"/>
      <c r="D279" s="44">
        <v>5</v>
      </c>
      <c r="E279" s="45">
        <v>5</v>
      </c>
      <c r="F279" s="44"/>
      <c r="G279" s="90"/>
      <c r="H279" s="90"/>
      <c r="I279" s="90"/>
      <c r="J279" s="90"/>
      <c r="K279" s="90"/>
      <c r="L279" s="90"/>
      <c r="M279" s="90"/>
      <c r="N279" s="90"/>
      <c r="O279" s="90"/>
      <c r="P279" s="90"/>
      <c r="Q279" s="90"/>
      <c r="R279" s="90"/>
      <c r="S279" s="90"/>
      <c r="T279" s="90"/>
      <c r="U279" s="90"/>
      <c r="V279" s="90"/>
      <c r="W279" s="90"/>
      <c r="X279" s="90"/>
      <c r="Y279" s="90"/>
      <c r="Z279" s="90"/>
      <c r="AA279" s="90"/>
      <c r="AB279" s="27"/>
      <c r="AC279" s="6"/>
      <c r="AD279" s="6"/>
      <c r="AE279" s="6"/>
      <c r="AF279" s="6"/>
      <c r="AG279" s="6"/>
      <c r="AH279" s="27"/>
      <c r="AI279" s="27"/>
      <c r="AJ279" s="19"/>
    </row>
    <row r="280" spans="1:36" ht="15" thickBot="1">
      <c r="G280" s="291">
        <f t="shared" ref="G280:AA280" si="271">SUM(G224:G279)</f>
        <v>74</v>
      </c>
      <c r="H280" s="291">
        <f t="shared" si="271"/>
        <v>4990</v>
      </c>
      <c r="I280" s="291">
        <f t="shared" si="271"/>
        <v>73</v>
      </c>
      <c r="J280" s="291">
        <f t="shared" si="271"/>
        <v>5045</v>
      </c>
      <c r="K280" s="291">
        <f t="shared" si="271"/>
        <v>18</v>
      </c>
      <c r="L280" s="291">
        <f t="shared" si="271"/>
        <v>1235</v>
      </c>
      <c r="M280" s="291">
        <f t="shared" si="271"/>
        <v>15</v>
      </c>
      <c r="N280" s="291">
        <f t="shared" si="271"/>
        <v>12</v>
      </c>
      <c r="O280" s="291">
        <f t="shared" si="271"/>
        <v>24</v>
      </c>
      <c r="P280" s="291">
        <f t="shared" si="271"/>
        <v>23</v>
      </c>
      <c r="Q280" s="291">
        <f t="shared" si="271"/>
        <v>0</v>
      </c>
      <c r="R280" s="291">
        <f t="shared" si="271"/>
        <v>15</v>
      </c>
      <c r="S280" s="291">
        <f t="shared" si="271"/>
        <v>13</v>
      </c>
      <c r="T280" s="291">
        <f t="shared" si="271"/>
        <v>26</v>
      </c>
      <c r="U280" s="291">
        <f t="shared" si="271"/>
        <v>17</v>
      </c>
      <c r="V280" s="291">
        <f t="shared" si="271"/>
        <v>2</v>
      </c>
      <c r="W280" s="291">
        <f t="shared" si="271"/>
        <v>4</v>
      </c>
      <c r="X280" s="291">
        <f t="shared" si="271"/>
        <v>4</v>
      </c>
      <c r="Y280" s="291">
        <f t="shared" si="271"/>
        <v>3</v>
      </c>
      <c r="Z280" s="291">
        <f t="shared" si="271"/>
        <v>5</v>
      </c>
      <c r="AA280" s="291">
        <f t="shared" si="271"/>
        <v>2</v>
      </c>
    </row>
    <row r="281" spans="1:36" ht="15" thickTop="1"/>
    <row r="282" spans="1:36">
      <c r="G282" s="4"/>
      <c r="H282" s="4"/>
      <c r="I282" s="4"/>
      <c r="J282" s="4"/>
      <c r="K282" s="4"/>
      <c r="L282" s="4"/>
      <c r="M282" s="4"/>
      <c r="N282" s="4"/>
      <c r="O282" s="4"/>
      <c r="P282" s="4"/>
      <c r="Q282" s="4"/>
      <c r="R282" s="8"/>
      <c r="S282" s="8"/>
      <c r="T282" s="8"/>
      <c r="U282" s="8"/>
      <c r="V282" s="8"/>
      <c r="W282" s="4"/>
      <c r="X282" s="4"/>
      <c r="Y282" s="4"/>
      <c r="Z282" s="4"/>
      <c r="AA282" s="4"/>
    </row>
    <row r="283" spans="1:36">
      <c r="G283" s="4"/>
      <c r="H283" s="4"/>
      <c r="I283" s="4"/>
      <c r="J283" s="4"/>
      <c r="K283" s="4"/>
      <c r="L283" s="4"/>
      <c r="M283" s="4"/>
      <c r="N283" s="4"/>
      <c r="O283" s="4"/>
      <c r="P283" s="4"/>
      <c r="Q283" s="4"/>
      <c r="R283" s="8"/>
      <c r="S283" s="8"/>
      <c r="T283" s="8"/>
      <c r="U283" s="8"/>
      <c r="V283" s="8"/>
      <c r="W283" s="4"/>
      <c r="X283" s="4"/>
      <c r="Y283" s="4"/>
      <c r="Z283" s="4"/>
      <c r="AA283" s="4"/>
    </row>
    <row r="284" spans="1:36">
      <c r="G284" s="4"/>
      <c r="H284" s="162" t="s">
        <v>54</v>
      </c>
      <c r="I284" s="154"/>
      <c r="J284" s="154"/>
      <c r="K284" s="154"/>
      <c r="L284" s="154"/>
      <c r="M284" s="162" t="s">
        <v>80</v>
      </c>
      <c r="N284" s="154"/>
      <c r="O284" s="154"/>
      <c r="P284" s="154"/>
      <c r="Q284" s="53"/>
      <c r="X284" s="4"/>
      <c r="Y284" s="4"/>
      <c r="Z284" s="4"/>
      <c r="AA284" s="4"/>
    </row>
    <row r="285" spans="1:36">
      <c r="G285" s="4"/>
      <c r="H285" s="157" t="s">
        <v>55</v>
      </c>
      <c r="I285" s="158" t="s">
        <v>2</v>
      </c>
      <c r="J285" s="158" t="s">
        <v>8</v>
      </c>
      <c r="K285" s="159" t="s">
        <v>67</v>
      </c>
      <c r="L285" s="160" t="s">
        <v>54</v>
      </c>
      <c r="M285" s="161" t="s">
        <v>2</v>
      </c>
      <c r="N285" s="158" t="s">
        <v>8</v>
      </c>
      <c r="O285" s="159" t="s">
        <v>67</v>
      </c>
      <c r="P285" s="160" t="s">
        <v>57</v>
      </c>
      <c r="Q285" s="159" t="s">
        <v>53</v>
      </c>
      <c r="X285" s="4"/>
      <c r="Y285" s="4"/>
      <c r="Z285" s="4"/>
      <c r="AA285" s="4"/>
    </row>
    <row r="286" spans="1:36">
      <c r="G286" s="4"/>
      <c r="H286" s="151">
        <v>1</v>
      </c>
      <c r="I286" s="151">
        <f>+G78</f>
        <v>86</v>
      </c>
      <c r="J286" s="154">
        <f>+I78</f>
        <v>140</v>
      </c>
      <c r="K286" s="154">
        <f>+K78</f>
        <v>35</v>
      </c>
      <c r="L286" s="163">
        <f>SUM(I286:K286)</f>
        <v>261</v>
      </c>
      <c r="M286" s="4">
        <f>+H78</f>
        <v>5925</v>
      </c>
      <c r="N286" s="151">
        <f>+J78</f>
        <v>9320</v>
      </c>
      <c r="O286" s="154">
        <f>+L78</f>
        <v>2550</v>
      </c>
      <c r="P286" s="154">
        <f>SUM(M286:O286)</f>
        <v>17795</v>
      </c>
      <c r="Q286" s="163">
        <f>+P286/L286</f>
        <v>68.180076628352495</v>
      </c>
      <c r="X286" s="4"/>
      <c r="Y286" s="4"/>
      <c r="Z286" s="4"/>
      <c r="AA286" s="4"/>
    </row>
    <row r="287" spans="1:36">
      <c r="G287" s="4"/>
      <c r="H287" s="152">
        <v>2</v>
      </c>
      <c r="I287" s="152">
        <f>G141</f>
        <v>33</v>
      </c>
      <c r="J287" s="4">
        <f>I141</f>
        <v>94</v>
      </c>
      <c r="K287" s="4">
        <f>K141</f>
        <v>39</v>
      </c>
      <c r="L287" s="155">
        <f t="shared" ref="L287:L289" si="272">SUM(I287:K287)</f>
        <v>166</v>
      </c>
      <c r="M287" s="4">
        <f>H141</f>
        <v>2380</v>
      </c>
      <c r="N287" s="152">
        <f>J141</f>
        <v>6245</v>
      </c>
      <c r="O287" s="4">
        <f>L141</f>
        <v>2610</v>
      </c>
      <c r="P287" s="4">
        <f t="shared" ref="P287:P289" si="273">SUM(M287:O287)</f>
        <v>11235</v>
      </c>
      <c r="Q287" s="155">
        <f t="shared" ref="Q287:Q290" si="274">+P287/L287</f>
        <v>67.680722891566262</v>
      </c>
      <c r="R287" s="4"/>
      <c r="S287" s="4"/>
      <c r="W287" s="4"/>
      <c r="X287" s="4"/>
      <c r="Y287" s="4"/>
      <c r="Z287" s="4"/>
      <c r="AA287" s="4"/>
    </row>
    <row r="288" spans="1:36">
      <c r="G288" s="4"/>
      <c r="H288" s="152">
        <v>3</v>
      </c>
      <c r="I288" s="152">
        <f>G220</f>
        <v>63</v>
      </c>
      <c r="J288" s="4">
        <f>I220</f>
        <v>173</v>
      </c>
      <c r="K288" s="4">
        <f>K220</f>
        <v>42</v>
      </c>
      <c r="L288" s="155">
        <f t="shared" si="272"/>
        <v>278</v>
      </c>
      <c r="M288" s="4">
        <f>H220</f>
        <v>4245</v>
      </c>
      <c r="N288" s="152">
        <f>J220</f>
        <v>11450</v>
      </c>
      <c r="O288" s="4">
        <f>L220</f>
        <v>3035</v>
      </c>
      <c r="P288" s="4">
        <f t="shared" si="273"/>
        <v>18730</v>
      </c>
      <c r="Q288" s="155">
        <f t="shared" si="274"/>
        <v>67.374100719424462</v>
      </c>
      <c r="R288" s="4"/>
      <c r="S288" s="4"/>
      <c r="T288" s="4"/>
      <c r="V288" s="4"/>
      <c r="W288" s="4"/>
      <c r="X288" s="4"/>
      <c r="Y288" s="4"/>
      <c r="Z288" s="4"/>
      <c r="AA288" s="4"/>
    </row>
    <row r="289" spans="7:28">
      <c r="G289" s="4"/>
      <c r="H289" s="153">
        <v>4</v>
      </c>
      <c r="I289" s="153">
        <f>G280</f>
        <v>74</v>
      </c>
      <c r="J289" s="90">
        <f>I280</f>
        <v>73</v>
      </c>
      <c r="K289" s="90">
        <f>K280</f>
        <v>18</v>
      </c>
      <c r="L289" s="156">
        <f t="shared" si="272"/>
        <v>165</v>
      </c>
      <c r="M289" s="4">
        <f>H280</f>
        <v>4990</v>
      </c>
      <c r="N289" s="153">
        <f>J280</f>
        <v>5045</v>
      </c>
      <c r="O289" s="90">
        <f>L280</f>
        <v>1235</v>
      </c>
      <c r="P289" s="90">
        <f t="shared" si="273"/>
        <v>11270</v>
      </c>
      <c r="Q289" s="156">
        <f t="shared" si="274"/>
        <v>68.303030303030297</v>
      </c>
      <c r="R289" s="4"/>
      <c r="S289" s="4"/>
      <c r="T289" s="4"/>
      <c r="U289" s="4"/>
      <c r="V289" s="4"/>
      <c r="W289" s="4"/>
      <c r="X289" s="4"/>
      <c r="Y289" s="4"/>
      <c r="Z289" s="4"/>
      <c r="AA289" s="4"/>
    </row>
    <row r="290" spans="7:28" ht="15" thickBot="1">
      <c r="G290" s="4"/>
      <c r="H290" s="157" t="s">
        <v>57</v>
      </c>
      <c r="I290" s="61">
        <f>SUM(I286:I289)</f>
        <v>256</v>
      </c>
      <c r="J290" s="61">
        <f t="shared" ref="J290:P290" si="275">SUM(J286:J289)</f>
        <v>480</v>
      </c>
      <c r="K290" s="61">
        <f t="shared" si="275"/>
        <v>134</v>
      </c>
      <c r="L290" s="61">
        <f t="shared" si="275"/>
        <v>870</v>
      </c>
      <c r="M290" s="61">
        <f t="shared" si="275"/>
        <v>17540</v>
      </c>
      <c r="N290" s="61">
        <f t="shared" si="275"/>
        <v>32060</v>
      </c>
      <c r="O290" s="61">
        <f t="shared" si="275"/>
        <v>9430</v>
      </c>
      <c r="P290" s="61">
        <f t="shared" si="275"/>
        <v>59030</v>
      </c>
      <c r="Q290" s="61">
        <f t="shared" si="274"/>
        <v>67.850574712643677</v>
      </c>
      <c r="R290" s="8"/>
      <c r="S290" s="8"/>
      <c r="T290" s="8"/>
      <c r="U290" s="8"/>
      <c r="V290" s="8"/>
      <c r="W290" s="4"/>
      <c r="X290" s="4"/>
      <c r="Y290" s="4"/>
      <c r="Z290" s="4"/>
      <c r="AA290" s="4"/>
    </row>
    <row r="291" spans="7:28" ht="15" thickTop="1">
      <c r="G291" s="4"/>
      <c r="H291" s="4"/>
      <c r="I291" s="4"/>
      <c r="J291" s="4"/>
      <c r="K291" s="4"/>
      <c r="L291" s="4"/>
      <c r="P291" s="4"/>
      <c r="Q291" s="4"/>
      <c r="R291" s="4"/>
      <c r="S291" s="4"/>
      <c r="T291" s="4"/>
      <c r="U291" s="4"/>
      <c r="V291" s="4"/>
      <c r="W291" s="4"/>
      <c r="X291" s="4"/>
      <c r="Y291" s="4"/>
      <c r="Z291" s="4"/>
      <c r="AA291" s="4"/>
    </row>
    <row r="292" spans="7:28" ht="15.5">
      <c r="H292" s="162" t="s">
        <v>54</v>
      </c>
      <c r="I292" s="417" t="s">
        <v>2</v>
      </c>
      <c r="J292" s="418"/>
      <c r="K292" s="8"/>
      <c r="L292" s="8"/>
      <c r="M292" s="8"/>
      <c r="O292" s="417" t="s">
        <v>8</v>
      </c>
      <c r="P292" s="418"/>
      <c r="Q292" s="8"/>
      <c r="R292" s="8"/>
      <c r="S292" s="8"/>
      <c r="T292" s="4"/>
      <c r="U292" s="417" t="s">
        <v>67</v>
      </c>
      <c r="V292" s="418"/>
      <c r="W292" s="8"/>
      <c r="X292" s="8"/>
      <c r="Y292" s="8"/>
      <c r="Z292" s="4"/>
      <c r="AA292" s="4"/>
      <c r="AB292" s="4"/>
    </row>
    <row r="293" spans="7:28">
      <c r="H293" s="157" t="s">
        <v>55</v>
      </c>
      <c r="I293" s="157" t="s">
        <v>43</v>
      </c>
      <c r="J293" s="157" t="s">
        <v>44</v>
      </c>
      <c r="K293" s="157" t="s">
        <v>45</v>
      </c>
      <c r="L293" s="157" t="s">
        <v>46</v>
      </c>
      <c r="M293" s="162" t="s">
        <v>47</v>
      </c>
      <c r="O293" s="157" t="s">
        <v>43</v>
      </c>
      <c r="P293" s="157" t="s">
        <v>44</v>
      </c>
      <c r="Q293" s="157" t="s">
        <v>45</v>
      </c>
      <c r="R293" s="157" t="s">
        <v>46</v>
      </c>
      <c r="S293" s="162" t="s">
        <v>47</v>
      </c>
      <c r="T293" s="4"/>
      <c r="U293" s="157" t="s">
        <v>43</v>
      </c>
      <c r="V293" s="157" t="s">
        <v>44</v>
      </c>
      <c r="W293" s="157" t="s">
        <v>45</v>
      </c>
      <c r="X293" s="157" t="s">
        <v>46</v>
      </c>
      <c r="Y293" s="162" t="s">
        <v>47</v>
      </c>
      <c r="Z293" s="4"/>
      <c r="AA293" s="4"/>
      <c r="AB293" s="4"/>
    </row>
    <row r="294" spans="7:28">
      <c r="H294" s="151">
        <v>1</v>
      </c>
      <c r="I294" s="4">
        <f>M78</f>
        <v>13</v>
      </c>
      <c r="J294" s="4">
        <f>N78</f>
        <v>7</v>
      </c>
      <c r="K294" s="4">
        <f>O78</f>
        <v>53</v>
      </c>
      <c r="L294" s="4">
        <f>P78</f>
        <v>8</v>
      </c>
      <c r="M294" s="4">
        <f>Q78</f>
        <v>0</v>
      </c>
      <c r="N294" s="165"/>
      <c r="O294" s="4">
        <f>R78</f>
        <v>31</v>
      </c>
      <c r="P294" s="4">
        <f>S78</f>
        <v>27</v>
      </c>
      <c r="Q294" s="4">
        <f>T78</f>
        <v>54</v>
      </c>
      <c r="R294" s="4">
        <f>U78</f>
        <v>28</v>
      </c>
      <c r="S294" s="4">
        <f>V78</f>
        <v>0</v>
      </c>
      <c r="U294" s="4">
        <f>W78</f>
        <v>3</v>
      </c>
      <c r="V294" s="4">
        <f>X78</f>
        <v>6</v>
      </c>
      <c r="W294" s="4">
        <f>Y78</f>
        <v>14</v>
      </c>
      <c r="X294" s="4">
        <f>Z78</f>
        <v>6</v>
      </c>
      <c r="Y294" s="4">
        <f>AA78</f>
        <v>6</v>
      </c>
      <c r="Z294" s="4"/>
      <c r="AA294" s="4"/>
      <c r="AB294" s="4"/>
    </row>
    <row r="295" spans="7:28">
      <c r="H295" s="152">
        <v>2</v>
      </c>
      <c r="I295" s="4">
        <f>M141</f>
        <v>5</v>
      </c>
      <c r="J295" s="4">
        <f>N141</f>
        <v>4</v>
      </c>
      <c r="K295" s="4">
        <f>O141</f>
        <v>6</v>
      </c>
      <c r="L295" s="4">
        <f>P141</f>
        <v>18</v>
      </c>
      <c r="M295" s="4">
        <f>Q141</f>
        <v>0</v>
      </c>
      <c r="O295" s="4">
        <f>R141</f>
        <v>19</v>
      </c>
      <c r="P295" s="4">
        <f>S141</f>
        <v>40</v>
      </c>
      <c r="Q295" s="4">
        <f>T141</f>
        <v>20</v>
      </c>
      <c r="R295" s="4">
        <f>U141</f>
        <v>9</v>
      </c>
      <c r="S295" s="4">
        <f>V141</f>
        <v>6</v>
      </c>
      <c r="U295" s="4">
        <f>W141</f>
        <v>6</v>
      </c>
      <c r="V295" s="4">
        <f>X141</f>
        <v>21</v>
      </c>
      <c r="W295" s="4">
        <f>Y141</f>
        <v>6</v>
      </c>
      <c r="X295" s="4">
        <f>Z141</f>
        <v>6</v>
      </c>
      <c r="Y295" s="4">
        <f>AA141</f>
        <v>0</v>
      </c>
      <c r="Z295" s="4"/>
      <c r="AA295" s="4"/>
      <c r="AB295" s="4"/>
    </row>
    <row r="296" spans="7:28">
      <c r="H296" s="152">
        <v>3</v>
      </c>
      <c r="I296" s="4">
        <f>M220</f>
        <v>10</v>
      </c>
      <c r="J296" s="4">
        <f>N220</f>
        <v>9</v>
      </c>
      <c r="K296" s="4">
        <f>O220</f>
        <v>33</v>
      </c>
      <c r="L296" s="4">
        <f>P220</f>
        <v>11</v>
      </c>
      <c r="M296" s="4">
        <f>Q220</f>
        <v>0</v>
      </c>
      <c r="O296" s="4">
        <f>R220</f>
        <v>42</v>
      </c>
      <c r="P296" s="4">
        <f>S220</f>
        <v>34</v>
      </c>
      <c r="Q296" s="4">
        <f>T220</f>
        <v>67</v>
      </c>
      <c r="R296" s="4">
        <f>U220</f>
        <v>30</v>
      </c>
      <c r="S296" s="4">
        <f>V220</f>
        <v>0</v>
      </c>
      <c r="U296" s="4">
        <f>W220</f>
        <v>4</v>
      </c>
      <c r="V296" s="4">
        <f>X220</f>
        <v>7</v>
      </c>
      <c r="W296" s="4">
        <f>Y220</f>
        <v>21</v>
      </c>
      <c r="X296" s="4">
        <f>Z220</f>
        <v>3</v>
      </c>
      <c r="Y296" s="4">
        <f>AA220</f>
        <v>7</v>
      </c>
      <c r="Z296" s="4"/>
      <c r="AA296" s="4"/>
      <c r="AB296" s="4"/>
    </row>
    <row r="297" spans="7:28">
      <c r="H297" s="153">
        <v>4</v>
      </c>
      <c r="I297" s="4">
        <f>M280</f>
        <v>15</v>
      </c>
      <c r="J297" s="4">
        <f>N280</f>
        <v>12</v>
      </c>
      <c r="K297" s="4">
        <f>O280</f>
        <v>24</v>
      </c>
      <c r="L297" s="4">
        <f>P280</f>
        <v>23</v>
      </c>
      <c r="M297" s="4">
        <f>Q280</f>
        <v>0</v>
      </c>
      <c r="N297" s="165"/>
      <c r="O297" s="4">
        <f>R280</f>
        <v>15</v>
      </c>
      <c r="P297" s="4">
        <f>S280</f>
        <v>13</v>
      </c>
      <c r="Q297" s="4">
        <f>T280</f>
        <v>26</v>
      </c>
      <c r="R297" s="4">
        <f>U280</f>
        <v>17</v>
      </c>
      <c r="S297" s="4">
        <f>V280</f>
        <v>2</v>
      </c>
      <c r="U297" s="4">
        <f>W280</f>
        <v>4</v>
      </c>
      <c r="V297" s="4">
        <f>X280</f>
        <v>4</v>
      </c>
      <c r="W297" s="4">
        <f>Y280</f>
        <v>3</v>
      </c>
      <c r="X297" s="4">
        <f>Z280</f>
        <v>5</v>
      </c>
      <c r="Y297" s="4">
        <f>AA280</f>
        <v>2</v>
      </c>
      <c r="Z297" s="4"/>
      <c r="AA297" s="4"/>
      <c r="AB297" s="4"/>
    </row>
    <row r="298" spans="7:28" ht="15" thickBot="1">
      <c r="H298" s="157" t="s">
        <v>57</v>
      </c>
      <c r="I298" s="61">
        <f>SUM(I294:I297)</f>
        <v>43</v>
      </c>
      <c r="J298" s="61">
        <f t="shared" ref="J298:M298" si="276">SUM(J294:J297)</f>
        <v>32</v>
      </c>
      <c r="K298" s="61">
        <f t="shared" si="276"/>
        <v>116</v>
      </c>
      <c r="L298" s="61">
        <f t="shared" si="276"/>
        <v>60</v>
      </c>
      <c r="M298" s="61">
        <f t="shared" si="276"/>
        <v>0</v>
      </c>
      <c r="O298" s="61">
        <f>SUM(O294:O297)</f>
        <v>107</v>
      </c>
      <c r="P298" s="61">
        <f t="shared" ref="P298:S298" si="277">SUM(P294:P297)</f>
        <v>114</v>
      </c>
      <c r="Q298" s="61">
        <f t="shared" si="277"/>
        <v>167</v>
      </c>
      <c r="R298" s="61">
        <f t="shared" si="277"/>
        <v>84</v>
      </c>
      <c r="S298" s="61">
        <f t="shared" si="277"/>
        <v>8</v>
      </c>
      <c r="T298" s="4"/>
      <c r="U298" s="61">
        <f>SUM(U294:U297)</f>
        <v>17</v>
      </c>
      <c r="V298" s="61">
        <f t="shared" ref="V298:Y298" si="278">SUM(V294:V297)</f>
        <v>38</v>
      </c>
      <c r="W298" s="61">
        <f t="shared" si="278"/>
        <v>44</v>
      </c>
      <c r="X298" s="61">
        <f t="shared" si="278"/>
        <v>20</v>
      </c>
      <c r="Y298" s="61">
        <f t="shared" si="278"/>
        <v>15</v>
      </c>
      <c r="Z298" s="4"/>
      <c r="AA298" s="4"/>
      <c r="AB298" s="4"/>
    </row>
    <row r="299" spans="7:28" ht="15" thickTop="1">
      <c r="G299" s="4"/>
      <c r="I299" s="4"/>
      <c r="J299" s="4"/>
      <c r="K299" s="4"/>
      <c r="L299" s="4"/>
      <c r="M299" s="4"/>
      <c r="N299" s="4"/>
      <c r="O299" s="4"/>
      <c r="P299" s="4"/>
      <c r="Q299" s="4"/>
      <c r="R299" s="4"/>
      <c r="S299" s="4"/>
      <c r="T299" s="4"/>
      <c r="U299" s="4"/>
      <c r="V299" s="4"/>
      <c r="W299" s="4"/>
      <c r="X299" s="4"/>
      <c r="Y299" s="4"/>
      <c r="Z299" s="4"/>
      <c r="AA299" s="4"/>
    </row>
    <row r="300" spans="7:28">
      <c r="G300" s="4"/>
      <c r="H300" s="4"/>
      <c r="I300" s="4"/>
      <c r="J300" s="4"/>
      <c r="K300" s="4"/>
      <c r="L300" s="4"/>
      <c r="M300" s="4"/>
      <c r="N300" s="4"/>
      <c r="O300" s="4"/>
      <c r="P300" s="4"/>
      <c r="Q300" s="4"/>
      <c r="R300" s="4"/>
      <c r="S300" s="4"/>
      <c r="T300" s="4"/>
      <c r="U300" s="4"/>
      <c r="V300" s="4"/>
      <c r="W300" s="4"/>
      <c r="X300" s="4"/>
      <c r="Y300" s="4"/>
      <c r="Z300" s="4"/>
      <c r="AA300" s="4"/>
    </row>
    <row r="301" spans="7:28">
      <c r="G301" s="4"/>
      <c r="H301" s="4"/>
      <c r="I301" s="4"/>
      <c r="J301" s="4"/>
      <c r="K301" s="4"/>
      <c r="L301" s="4"/>
      <c r="M301" s="4"/>
      <c r="N301" s="4"/>
      <c r="O301" s="4"/>
      <c r="P301" s="4"/>
      <c r="Q301" s="4"/>
      <c r="R301" s="4"/>
      <c r="S301" s="4"/>
      <c r="T301" s="4"/>
      <c r="U301" s="4"/>
      <c r="V301" s="4"/>
      <c r="W301" s="4"/>
      <c r="X301" s="4"/>
      <c r="Y301" s="4"/>
      <c r="Z301" s="4"/>
      <c r="AA301" s="4"/>
    </row>
    <row r="302" spans="7:28">
      <c r="G302" s="4"/>
      <c r="H302" s="4"/>
      <c r="I302" s="4"/>
      <c r="J302" s="4"/>
      <c r="K302" s="4"/>
      <c r="L302" s="4"/>
      <c r="M302" s="4"/>
      <c r="N302" s="4"/>
      <c r="O302" s="4"/>
      <c r="P302" s="4"/>
      <c r="Q302" s="4"/>
      <c r="R302" s="4"/>
      <c r="S302" s="4"/>
      <c r="T302" s="4"/>
      <c r="U302" s="4"/>
      <c r="V302" s="4"/>
      <c r="W302" s="4"/>
      <c r="X302" s="4"/>
      <c r="Y302" s="4"/>
      <c r="Z302" s="4"/>
      <c r="AA302" s="4"/>
    </row>
    <row r="303" spans="7:28">
      <c r="G303" s="4"/>
      <c r="H303" s="4"/>
      <c r="I303" s="4"/>
      <c r="J303" s="4"/>
      <c r="K303" s="4"/>
      <c r="L303" s="4"/>
      <c r="M303" s="4"/>
      <c r="N303" s="4"/>
      <c r="O303" s="4"/>
      <c r="P303" s="4"/>
      <c r="Q303" s="4"/>
      <c r="R303" s="4"/>
      <c r="S303" s="4"/>
      <c r="T303" s="4"/>
      <c r="U303" s="4"/>
      <c r="V303" s="4"/>
      <c r="W303" s="4"/>
      <c r="X303" s="4"/>
      <c r="Y303" s="4"/>
      <c r="Z303" s="4"/>
      <c r="AA303" s="4"/>
    </row>
    <row r="304" spans="7:28">
      <c r="G304" s="4"/>
      <c r="H304" s="4"/>
      <c r="I304" s="4"/>
      <c r="J304" s="4"/>
      <c r="K304" s="4"/>
      <c r="L304" s="4"/>
      <c r="M304" s="4"/>
      <c r="N304" s="4"/>
      <c r="O304" s="4"/>
      <c r="P304" s="4"/>
      <c r="Q304" s="4"/>
      <c r="R304" s="4"/>
      <c r="S304" s="4"/>
      <c r="T304" s="4"/>
      <c r="U304" s="4"/>
      <c r="V304" s="4"/>
      <c r="W304" s="4"/>
      <c r="X304" s="4"/>
      <c r="Y304" s="4"/>
      <c r="Z304" s="4"/>
      <c r="AA304" s="4"/>
    </row>
    <row r="305" spans="7:27">
      <c r="G305" s="4"/>
      <c r="H305" s="4"/>
      <c r="I305" s="4"/>
      <c r="J305" s="4"/>
      <c r="K305" s="4"/>
      <c r="L305" s="4"/>
      <c r="M305" s="4"/>
      <c r="N305" s="4"/>
      <c r="O305" s="4"/>
      <c r="P305" s="4"/>
      <c r="Q305" s="4"/>
      <c r="R305" s="4"/>
      <c r="S305" s="4"/>
      <c r="T305" s="4"/>
      <c r="U305" s="4"/>
      <c r="V305" s="4"/>
      <c r="W305" s="4"/>
      <c r="X305" s="4"/>
      <c r="Y305" s="4"/>
      <c r="Z305" s="4"/>
      <c r="AA305" s="4"/>
    </row>
    <row r="306" spans="7:27">
      <c r="G306" s="4"/>
      <c r="H306" s="4"/>
      <c r="I306" s="4"/>
      <c r="J306" s="4"/>
      <c r="K306" s="4"/>
      <c r="L306" s="4"/>
      <c r="M306" s="4"/>
      <c r="N306" s="4"/>
      <c r="O306" s="4"/>
      <c r="P306" s="4"/>
      <c r="Q306" s="4"/>
      <c r="R306" s="4"/>
      <c r="S306" s="4"/>
      <c r="T306" s="4"/>
      <c r="U306" s="4"/>
      <c r="V306" s="4"/>
      <c r="W306" s="4"/>
      <c r="X306" s="4"/>
      <c r="Y306" s="4"/>
      <c r="Z306" s="4"/>
      <c r="AA306" s="4"/>
    </row>
    <row r="307" spans="7:27">
      <c r="G307" s="4"/>
      <c r="H307" s="4"/>
      <c r="I307" s="4"/>
      <c r="J307" s="4"/>
      <c r="K307" s="4"/>
      <c r="L307" s="4"/>
      <c r="M307" s="4"/>
      <c r="N307" s="4"/>
      <c r="O307" s="4"/>
      <c r="P307" s="4"/>
      <c r="Q307" s="4"/>
      <c r="R307" s="4"/>
      <c r="S307" s="4"/>
      <c r="T307" s="4"/>
      <c r="U307" s="4"/>
      <c r="V307" s="4"/>
      <c r="W307" s="4"/>
      <c r="X307" s="4"/>
      <c r="Y307" s="4"/>
      <c r="Z307" s="4"/>
      <c r="AA307" s="4"/>
    </row>
    <row r="308" spans="7:27">
      <c r="G308" s="4"/>
      <c r="H308" s="4"/>
      <c r="I308" s="4"/>
      <c r="J308" s="4"/>
      <c r="K308" s="4"/>
      <c r="L308" s="4"/>
      <c r="M308" s="4"/>
      <c r="N308" s="4"/>
      <c r="O308" s="4"/>
      <c r="P308" s="4"/>
      <c r="Q308" s="4"/>
      <c r="R308" s="4"/>
      <c r="S308" s="4"/>
      <c r="T308" s="4"/>
      <c r="U308" s="4"/>
      <c r="V308" s="4"/>
      <c r="W308" s="4"/>
      <c r="X308" s="4"/>
      <c r="Y308" s="4"/>
      <c r="Z308" s="4"/>
      <c r="AA308" s="4"/>
    </row>
    <row r="309" spans="7:27">
      <c r="G309" s="4"/>
      <c r="H309" s="4"/>
      <c r="I309" s="4"/>
      <c r="J309" s="4"/>
      <c r="K309" s="4"/>
      <c r="L309" s="4"/>
      <c r="M309" s="4"/>
      <c r="N309" s="4"/>
      <c r="O309" s="4"/>
      <c r="P309" s="4"/>
      <c r="Q309" s="4"/>
      <c r="R309" s="4"/>
      <c r="S309" s="4"/>
      <c r="T309" s="4"/>
      <c r="U309" s="4"/>
      <c r="V309" s="4"/>
      <c r="W309" s="4"/>
      <c r="X309" s="4"/>
      <c r="Y309" s="4"/>
      <c r="Z309" s="4"/>
      <c r="AA309" s="4"/>
    </row>
    <row r="310" spans="7:27">
      <c r="G310" s="4"/>
      <c r="H310" s="4"/>
      <c r="I310" s="4"/>
      <c r="J310" s="4"/>
      <c r="K310" s="4"/>
      <c r="L310" s="4"/>
      <c r="M310" s="4"/>
      <c r="N310" s="4"/>
      <c r="O310" s="4"/>
      <c r="P310" s="4"/>
      <c r="Q310" s="4"/>
      <c r="R310" s="4"/>
      <c r="S310" s="4"/>
      <c r="T310" s="4"/>
      <c r="U310" s="4"/>
      <c r="V310" s="4"/>
      <c r="W310" s="4"/>
      <c r="X310" s="4"/>
      <c r="Y310" s="4"/>
      <c r="Z310" s="4"/>
      <c r="AA310" s="4"/>
    </row>
    <row r="311" spans="7:27">
      <c r="G311" s="4"/>
      <c r="H311" s="4"/>
      <c r="I311" s="4"/>
      <c r="J311" s="4"/>
      <c r="K311" s="4"/>
      <c r="L311" s="4"/>
      <c r="M311" s="4"/>
      <c r="N311" s="4"/>
      <c r="O311" s="4"/>
      <c r="P311" s="4"/>
      <c r="Q311" s="4"/>
      <c r="R311" s="4"/>
      <c r="S311" s="4"/>
      <c r="T311" s="4"/>
      <c r="U311" s="4"/>
      <c r="V311" s="4"/>
      <c r="W311" s="4"/>
      <c r="X311" s="4"/>
      <c r="Y311" s="4"/>
      <c r="Z311" s="4"/>
      <c r="AA311" s="4"/>
    </row>
    <row r="312" spans="7:27">
      <c r="G312" s="4"/>
      <c r="H312" s="4"/>
      <c r="I312" s="4"/>
      <c r="J312" s="4"/>
      <c r="K312" s="4"/>
      <c r="L312" s="4"/>
      <c r="M312" s="4"/>
      <c r="N312" s="4"/>
      <c r="O312" s="4"/>
      <c r="P312" s="4"/>
      <c r="Q312" s="4"/>
      <c r="R312" s="4"/>
      <c r="S312" s="4"/>
      <c r="T312" s="4"/>
      <c r="U312" s="4"/>
      <c r="V312" s="4"/>
      <c r="W312" s="4"/>
      <c r="X312" s="4"/>
      <c r="Y312" s="4"/>
      <c r="Z312" s="4"/>
      <c r="AA312" s="4"/>
    </row>
    <row r="313" spans="7:27">
      <c r="G313" s="4"/>
      <c r="H313" s="4"/>
      <c r="I313" s="4"/>
      <c r="J313" s="4"/>
      <c r="K313" s="4"/>
      <c r="L313" s="4"/>
      <c r="M313" s="4"/>
      <c r="N313" s="4"/>
      <c r="O313" s="4"/>
      <c r="P313" s="4"/>
      <c r="Q313" s="4"/>
      <c r="R313" s="4"/>
      <c r="S313" s="4"/>
      <c r="T313" s="4"/>
      <c r="U313" s="4"/>
      <c r="V313" s="4"/>
      <c r="W313" s="4"/>
      <c r="X313" s="4"/>
      <c r="Y313" s="4"/>
      <c r="Z313" s="4"/>
      <c r="AA313" s="4"/>
    </row>
    <row r="314" spans="7:27">
      <c r="G314" s="4"/>
      <c r="H314" s="4"/>
      <c r="I314" s="4"/>
      <c r="J314" s="4"/>
      <c r="K314" s="4"/>
      <c r="L314" s="4"/>
      <c r="M314" s="4"/>
      <c r="N314" s="4"/>
      <c r="O314" s="4"/>
      <c r="P314" s="4"/>
      <c r="Q314" s="4"/>
      <c r="R314" s="4"/>
      <c r="S314" s="4"/>
      <c r="T314" s="4"/>
      <c r="U314" s="4"/>
      <c r="V314" s="4"/>
      <c r="W314" s="4"/>
      <c r="X314" s="4"/>
      <c r="Y314" s="4"/>
      <c r="Z314" s="4"/>
      <c r="AA314" s="4"/>
    </row>
    <row r="315" spans="7:27">
      <c r="G315" s="4"/>
      <c r="H315" s="4"/>
      <c r="I315" s="4"/>
      <c r="J315" s="4"/>
      <c r="K315" s="4"/>
      <c r="L315" s="4"/>
      <c r="M315" s="4"/>
      <c r="N315" s="4"/>
      <c r="O315" s="4"/>
      <c r="P315" s="4"/>
      <c r="Q315" s="4"/>
      <c r="R315" s="4"/>
      <c r="S315" s="4"/>
      <c r="T315" s="4"/>
      <c r="U315" s="4"/>
      <c r="V315" s="4"/>
      <c r="W315" s="4"/>
      <c r="X315" s="4"/>
      <c r="Y315" s="4"/>
      <c r="Z315" s="4"/>
      <c r="AA315" s="4"/>
    </row>
    <row r="316" spans="7:27">
      <c r="G316" s="4"/>
      <c r="H316" s="4"/>
      <c r="I316" s="4"/>
      <c r="J316" s="4"/>
      <c r="K316" s="4"/>
      <c r="L316" s="4"/>
      <c r="M316" s="4"/>
      <c r="N316" s="4"/>
      <c r="O316" s="4"/>
      <c r="P316" s="4"/>
      <c r="Q316" s="4"/>
      <c r="R316" s="4"/>
      <c r="S316" s="4"/>
      <c r="T316" s="4"/>
      <c r="U316" s="4"/>
      <c r="V316" s="4"/>
      <c r="W316" s="4"/>
      <c r="X316" s="4"/>
      <c r="Y316" s="4"/>
      <c r="Z316" s="4"/>
      <c r="AA316" s="4"/>
    </row>
    <row r="317" spans="7:27">
      <c r="G317" s="4"/>
      <c r="H317" s="4"/>
      <c r="I317" s="4"/>
      <c r="J317" s="4"/>
      <c r="K317" s="4"/>
      <c r="L317" s="4"/>
      <c r="M317" s="4"/>
      <c r="N317" s="4"/>
      <c r="O317" s="4"/>
      <c r="P317" s="4"/>
      <c r="Q317" s="4"/>
      <c r="R317" s="4"/>
      <c r="S317" s="4"/>
      <c r="T317" s="4"/>
      <c r="U317" s="4"/>
      <c r="V317" s="4"/>
      <c r="W317" s="4"/>
      <c r="X317" s="4"/>
      <c r="Y317" s="4"/>
      <c r="Z317" s="4"/>
      <c r="AA317" s="4"/>
    </row>
    <row r="318" spans="7:27">
      <c r="G318" s="4"/>
      <c r="H318" s="4"/>
      <c r="I318" s="4"/>
      <c r="J318" s="4"/>
      <c r="K318" s="4"/>
      <c r="L318" s="4"/>
      <c r="M318" s="4"/>
      <c r="N318" s="4"/>
      <c r="O318" s="4"/>
      <c r="P318" s="4"/>
      <c r="Q318" s="4"/>
      <c r="R318" s="4"/>
      <c r="S318" s="4"/>
      <c r="T318" s="4"/>
      <c r="U318" s="4"/>
      <c r="V318" s="4"/>
      <c r="W318" s="4"/>
      <c r="X318" s="4"/>
      <c r="Y318" s="4"/>
      <c r="Z318" s="4"/>
      <c r="AA318" s="4"/>
    </row>
    <row r="319" spans="7:27">
      <c r="G319" s="4"/>
      <c r="H319" s="4"/>
      <c r="I319" s="4"/>
      <c r="J319" s="4"/>
      <c r="K319" s="4"/>
      <c r="L319" s="4"/>
      <c r="M319" s="4"/>
      <c r="N319" s="4"/>
      <c r="O319" s="4"/>
      <c r="P319" s="4"/>
      <c r="Q319" s="4"/>
      <c r="R319" s="4"/>
      <c r="S319" s="4"/>
      <c r="T319" s="4"/>
      <c r="U319" s="4"/>
      <c r="V319" s="4"/>
      <c r="W319" s="4"/>
      <c r="X319" s="4"/>
      <c r="Y319" s="4"/>
      <c r="Z319" s="4"/>
      <c r="AA319" s="4"/>
    </row>
    <row r="320" spans="7:27">
      <c r="G320" s="4"/>
      <c r="H320" s="4"/>
      <c r="I320" s="4"/>
      <c r="J320" s="4"/>
      <c r="K320" s="4"/>
      <c r="L320" s="4"/>
      <c r="M320" s="4"/>
      <c r="N320" s="4"/>
      <c r="O320" s="4"/>
      <c r="P320" s="4"/>
      <c r="Q320" s="4"/>
      <c r="R320" s="4"/>
      <c r="S320" s="4"/>
      <c r="T320" s="4"/>
      <c r="U320" s="4"/>
      <c r="V320" s="4"/>
      <c r="W320" s="4"/>
      <c r="X320" s="4"/>
      <c r="Y320" s="4"/>
      <c r="Z320" s="4"/>
      <c r="AA320" s="4"/>
    </row>
    <row r="326" spans="8:26" ht="15.5">
      <c r="H326" s="162" t="s">
        <v>54</v>
      </c>
      <c r="I326" s="417" t="s">
        <v>2</v>
      </c>
      <c r="J326" s="418"/>
      <c r="K326" s="8"/>
      <c r="L326" s="8"/>
      <c r="M326" s="8"/>
      <c r="O326" s="417" t="s">
        <v>8</v>
      </c>
      <c r="P326" s="418"/>
      <c r="Q326" s="8"/>
      <c r="R326" s="8"/>
      <c r="S326" s="8"/>
      <c r="T326" s="4"/>
      <c r="U326" s="417" t="s">
        <v>67</v>
      </c>
      <c r="V326" s="418"/>
      <c r="W326" s="8"/>
      <c r="X326" s="8"/>
      <c r="Y326" s="8"/>
    </row>
    <row r="327" spans="8:26">
      <c r="H327" s="157" t="s">
        <v>55</v>
      </c>
      <c r="I327" s="157" t="s">
        <v>43</v>
      </c>
      <c r="J327" s="157" t="s">
        <v>44</v>
      </c>
      <c r="K327" s="157" t="s">
        <v>45</v>
      </c>
      <c r="L327" s="157" t="s">
        <v>46</v>
      </c>
      <c r="M327" s="162" t="s">
        <v>47</v>
      </c>
      <c r="N327" s="157" t="s">
        <v>57</v>
      </c>
      <c r="O327" s="157" t="s">
        <v>43</v>
      </c>
      <c r="P327" s="157" t="s">
        <v>44</v>
      </c>
      <c r="Q327" s="157" t="s">
        <v>45</v>
      </c>
      <c r="R327" s="157" t="s">
        <v>46</v>
      </c>
      <c r="S327" s="162" t="s">
        <v>47</v>
      </c>
      <c r="T327" s="157" t="s">
        <v>57</v>
      </c>
      <c r="U327" s="157" t="s">
        <v>43</v>
      </c>
      <c r="V327" s="157" t="s">
        <v>44</v>
      </c>
      <c r="W327" s="157" t="s">
        <v>45</v>
      </c>
      <c r="X327" s="157" t="s">
        <v>46</v>
      </c>
      <c r="Y327" s="162" t="s">
        <v>47</v>
      </c>
      <c r="Z327" s="157" t="s">
        <v>57</v>
      </c>
    </row>
    <row r="328" spans="8:26">
      <c r="H328" s="151">
        <v>1</v>
      </c>
      <c r="I328" s="166">
        <f>+I294/$I286</f>
        <v>0.15116279069767441</v>
      </c>
      <c r="J328" s="166">
        <f t="shared" ref="J328:M328" si="279">+J294/$I286</f>
        <v>8.1395348837209308E-2</v>
      </c>
      <c r="K328" s="166">
        <f t="shared" si="279"/>
        <v>0.61627906976744184</v>
      </c>
      <c r="L328" s="166">
        <f t="shared" si="279"/>
        <v>9.3023255813953487E-2</v>
      </c>
      <c r="M328" s="166">
        <f t="shared" si="279"/>
        <v>0</v>
      </c>
      <c r="N328" s="167">
        <f>SUM(I328:M328)</f>
        <v>0.94186046511627897</v>
      </c>
      <c r="O328" s="166">
        <f>+O294/$J286</f>
        <v>0.22142857142857142</v>
      </c>
      <c r="P328" s="166">
        <f t="shared" ref="P328:S328" si="280">+P294/$J286</f>
        <v>0.19285714285714287</v>
      </c>
      <c r="Q328" s="166">
        <f t="shared" si="280"/>
        <v>0.38571428571428573</v>
      </c>
      <c r="R328" s="166">
        <f t="shared" si="280"/>
        <v>0.2</v>
      </c>
      <c r="S328" s="166">
        <f t="shared" si="280"/>
        <v>0</v>
      </c>
      <c r="T328" s="168">
        <f>SUM(O328:S328)</f>
        <v>1</v>
      </c>
      <c r="U328" s="166">
        <f>+U294/$K286</f>
        <v>8.5714285714285715E-2</v>
      </c>
      <c r="V328" s="166">
        <f t="shared" ref="V328:Y328" si="281">+V294/$K286</f>
        <v>0.17142857142857143</v>
      </c>
      <c r="W328" s="166">
        <f t="shared" si="281"/>
        <v>0.4</v>
      </c>
      <c r="X328" s="166">
        <f t="shared" si="281"/>
        <v>0.17142857142857143</v>
      </c>
      <c r="Y328" s="166">
        <f t="shared" si="281"/>
        <v>0.17142857142857143</v>
      </c>
      <c r="Z328" s="168">
        <f>SUM(U328:Y328)</f>
        <v>1</v>
      </c>
    </row>
    <row r="329" spans="8:26">
      <c r="H329" s="152">
        <v>2</v>
      </c>
      <c r="I329" s="164">
        <f t="shared" ref="I329:M331" si="282">+I295/$I287</f>
        <v>0.15151515151515152</v>
      </c>
      <c r="J329" s="164">
        <f t="shared" si="282"/>
        <v>0.12121212121212122</v>
      </c>
      <c r="K329" s="164">
        <f t="shared" si="282"/>
        <v>0.18181818181818182</v>
      </c>
      <c r="L329" s="164">
        <f t="shared" si="282"/>
        <v>0.54545454545454541</v>
      </c>
      <c r="M329" s="164">
        <f t="shared" si="282"/>
        <v>0</v>
      </c>
      <c r="N329" s="169">
        <f t="shared" ref="N329:N331" si="283">SUM(I329:M329)</f>
        <v>1</v>
      </c>
      <c r="O329" s="174">
        <f t="shared" ref="O329:S331" si="284">+O295/$J287</f>
        <v>0.20212765957446807</v>
      </c>
      <c r="P329" s="164">
        <f t="shared" si="284"/>
        <v>0.42553191489361702</v>
      </c>
      <c r="Q329" s="164">
        <f t="shared" si="284"/>
        <v>0.21276595744680851</v>
      </c>
      <c r="R329" s="164">
        <f t="shared" si="284"/>
        <v>9.5744680851063829E-2</v>
      </c>
      <c r="S329" s="164">
        <f t="shared" si="284"/>
        <v>6.3829787234042548E-2</v>
      </c>
      <c r="T329" s="170">
        <f t="shared" ref="T329:T331" si="285">SUM(O329:S329)</f>
        <v>0.99999999999999989</v>
      </c>
      <c r="U329" s="164">
        <f t="shared" ref="U329:Y331" si="286">+U295/$K287</f>
        <v>0.15384615384615385</v>
      </c>
      <c r="V329" s="164">
        <f t="shared" si="286"/>
        <v>0.53846153846153844</v>
      </c>
      <c r="W329" s="164">
        <f t="shared" si="286"/>
        <v>0.15384615384615385</v>
      </c>
      <c r="X329" s="164">
        <f t="shared" si="286"/>
        <v>0.15384615384615385</v>
      </c>
      <c r="Y329" s="164">
        <f t="shared" si="286"/>
        <v>0</v>
      </c>
      <c r="Z329" s="170">
        <f t="shared" ref="Z329:Z331" si="287">SUM(U329:Y329)</f>
        <v>1</v>
      </c>
    </row>
    <row r="330" spans="8:26">
      <c r="H330" s="152">
        <v>3</v>
      </c>
      <c r="I330" s="164">
        <f t="shared" si="282"/>
        <v>0.15873015873015872</v>
      </c>
      <c r="J330" s="164">
        <f t="shared" si="282"/>
        <v>0.14285714285714285</v>
      </c>
      <c r="K330" s="164">
        <f t="shared" si="282"/>
        <v>0.52380952380952384</v>
      </c>
      <c r="L330" s="164">
        <f t="shared" si="282"/>
        <v>0.17460317460317459</v>
      </c>
      <c r="M330" s="164">
        <f t="shared" si="282"/>
        <v>0</v>
      </c>
      <c r="N330" s="169">
        <f t="shared" si="283"/>
        <v>1</v>
      </c>
      <c r="O330" s="174">
        <f t="shared" si="284"/>
        <v>0.24277456647398843</v>
      </c>
      <c r="P330" s="164">
        <f t="shared" si="284"/>
        <v>0.19653179190751446</v>
      </c>
      <c r="Q330" s="164">
        <f t="shared" si="284"/>
        <v>0.38728323699421963</v>
      </c>
      <c r="R330" s="164">
        <f t="shared" si="284"/>
        <v>0.17341040462427745</v>
      </c>
      <c r="S330" s="164">
        <f t="shared" si="284"/>
        <v>0</v>
      </c>
      <c r="T330" s="170">
        <f t="shared" si="285"/>
        <v>1</v>
      </c>
      <c r="U330" s="164">
        <f t="shared" si="286"/>
        <v>9.5238095238095233E-2</v>
      </c>
      <c r="V330" s="164">
        <f t="shared" si="286"/>
        <v>0.16666666666666666</v>
      </c>
      <c r="W330" s="164">
        <f t="shared" si="286"/>
        <v>0.5</v>
      </c>
      <c r="X330" s="164">
        <f t="shared" si="286"/>
        <v>7.1428571428571425E-2</v>
      </c>
      <c r="Y330" s="164">
        <f t="shared" si="286"/>
        <v>0.16666666666666666</v>
      </c>
      <c r="Z330" s="170">
        <f t="shared" si="287"/>
        <v>0.99999999999999989</v>
      </c>
    </row>
    <row r="331" spans="8:26">
      <c r="H331" s="153">
        <v>4</v>
      </c>
      <c r="I331" s="171">
        <f t="shared" si="282"/>
        <v>0.20270270270270271</v>
      </c>
      <c r="J331" s="171">
        <f t="shared" si="282"/>
        <v>0.16216216216216217</v>
      </c>
      <c r="K331" s="171">
        <f t="shared" si="282"/>
        <v>0.32432432432432434</v>
      </c>
      <c r="L331" s="171">
        <f t="shared" si="282"/>
        <v>0.3108108108108108</v>
      </c>
      <c r="M331" s="171">
        <f t="shared" si="282"/>
        <v>0</v>
      </c>
      <c r="N331" s="172">
        <f t="shared" si="283"/>
        <v>1</v>
      </c>
      <c r="O331" s="175">
        <f t="shared" si="284"/>
        <v>0.20547945205479451</v>
      </c>
      <c r="P331" s="171">
        <f t="shared" si="284"/>
        <v>0.17808219178082191</v>
      </c>
      <c r="Q331" s="171">
        <f t="shared" si="284"/>
        <v>0.35616438356164382</v>
      </c>
      <c r="R331" s="171">
        <f t="shared" si="284"/>
        <v>0.23287671232876711</v>
      </c>
      <c r="S331" s="171">
        <f t="shared" si="284"/>
        <v>2.7397260273972601E-2</v>
      </c>
      <c r="T331" s="173">
        <f t="shared" si="285"/>
        <v>0.99999999999999989</v>
      </c>
      <c r="U331" s="171">
        <f t="shared" si="286"/>
        <v>0.22222222222222221</v>
      </c>
      <c r="V331" s="171">
        <f t="shared" si="286"/>
        <v>0.22222222222222221</v>
      </c>
      <c r="W331" s="171">
        <f t="shared" si="286"/>
        <v>0.16666666666666666</v>
      </c>
      <c r="X331" s="171">
        <f t="shared" si="286"/>
        <v>0.27777777777777779</v>
      </c>
      <c r="Y331" s="171">
        <f t="shared" si="286"/>
        <v>0.1111111111111111</v>
      </c>
      <c r="Z331" s="173">
        <f t="shared" si="287"/>
        <v>1</v>
      </c>
    </row>
  </sheetData>
  <mergeCells count="19">
    <mergeCell ref="A240:B240"/>
    <mergeCell ref="A2:AJ3"/>
    <mergeCell ref="A5:B5"/>
    <mergeCell ref="A29:B29"/>
    <mergeCell ref="A57:B57"/>
    <mergeCell ref="A80:B80"/>
    <mergeCell ref="A100:B100"/>
    <mergeCell ref="A125:B125"/>
    <mergeCell ref="A142:B142"/>
    <mergeCell ref="A168:B168"/>
    <mergeCell ref="A199:B199"/>
    <mergeCell ref="A222:B222"/>
    <mergeCell ref="A261:B261"/>
    <mergeCell ref="I292:J292"/>
    <mergeCell ref="O292:P292"/>
    <mergeCell ref="U292:V292"/>
    <mergeCell ref="I326:J326"/>
    <mergeCell ref="O326:P326"/>
    <mergeCell ref="U326:V326"/>
  </mergeCells>
  <pageMargins left="0.70866141732283472" right="0.70866141732283472" top="0.74803149606299213" bottom="0.74803149606299213" header="0.31496062992125984" footer="0.31496062992125984"/>
  <pageSetup paperSize="9" scale="90" fitToWidth="0" orientation="portrait" verticalDpi="300" r:id="rId1"/>
  <rowBreaks count="1" manualBreakCount="1">
    <brk id="4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44"/>
  <sheetViews>
    <sheetView zoomScaleNormal="100" workbookViewId="0"/>
  </sheetViews>
  <sheetFormatPr defaultRowHeight="14.5"/>
  <cols>
    <col min="1" max="1" width="2.7265625" customWidth="1"/>
    <col min="2" max="2" width="20.453125" customWidth="1"/>
    <col min="6" max="6" width="9.36328125" style="367" customWidth="1"/>
    <col min="7" max="27" width="9.36328125" hidden="1" customWidth="1"/>
    <col min="28" max="28" width="9.36328125" customWidth="1"/>
    <col min="29" max="36" width="2.54296875" customWidth="1"/>
  </cols>
  <sheetData>
    <row r="1" spans="1:36" ht="15" thickBot="1"/>
    <row r="2" spans="1:36" ht="14.5" customHeight="1">
      <c r="A2" s="411" t="s">
        <v>117</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3"/>
    </row>
    <row r="3" spans="1:36" ht="15" customHeight="1" thickBot="1">
      <c r="A3" s="414"/>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6"/>
    </row>
    <row r="4" spans="1:36" ht="15" thickBot="1">
      <c r="A4" s="1"/>
      <c r="B4" s="2"/>
      <c r="C4" s="2"/>
      <c r="D4" s="2"/>
      <c r="E4" s="2"/>
      <c r="F4" s="368"/>
      <c r="G4" s="3"/>
      <c r="H4" s="3"/>
      <c r="I4" s="1"/>
      <c r="J4" s="1"/>
      <c r="K4" s="1"/>
      <c r="L4" s="1"/>
      <c r="M4" s="1"/>
      <c r="N4" s="1"/>
      <c r="O4" s="1"/>
      <c r="P4" s="1"/>
      <c r="Q4" s="1"/>
      <c r="R4" s="1"/>
    </row>
    <row r="5" spans="1:36" ht="15" thickBot="1">
      <c r="A5" s="409" t="s">
        <v>1</v>
      </c>
      <c r="B5" s="410"/>
      <c r="C5" s="59" t="s">
        <v>0</v>
      </c>
      <c r="D5" s="59" t="s">
        <v>5</v>
      </c>
      <c r="E5" s="59" t="s">
        <v>6</v>
      </c>
      <c r="F5" s="369" t="s">
        <v>7</v>
      </c>
      <c r="M5" s="8" t="s">
        <v>40</v>
      </c>
      <c r="N5" s="8"/>
      <c r="O5" s="8"/>
      <c r="P5" s="8"/>
      <c r="Q5" s="8"/>
      <c r="R5" s="8" t="s">
        <v>41</v>
      </c>
      <c r="S5" s="8"/>
      <c r="T5" s="8"/>
      <c r="U5" s="8"/>
      <c r="V5" s="8"/>
      <c r="W5" s="8" t="s">
        <v>42</v>
      </c>
      <c r="X5" s="8"/>
      <c r="Y5" s="8"/>
      <c r="Z5" s="8"/>
      <c r="AA5" s="5"/>
    </row>
    <row r="6" spans="1:36">
      <c r="G6" s="4"/>
      <c r="H6" s="4"/>
      <c r="I6" s="4"/>
      <c r="J6" s="4"/>
      <c r="K6" s="4"/>
      <c r="L6" s="4"/>
      <c r="M6" s="8" t="s">
        <v>43</v>
      </c>
      <c r="N6" s="8" t="s">
        <v>44</v>
      </c>
      <c r="O6" s="8" t="s">
        <v>45</v>
      </c>
      <c r="P6" s="8" t="s">
        <v>46</v>
      </c>
      <c r="Q6" s="8" t="s">
        <v>47</v>
      </c>
      <c r="R6" s="8" t="s">
        <v>43</v>
      </c>
      <c r="S6" s="8" t="s">
        <v>44</v>
      </c>
      <c r="T6" s="8" t="s">
        <v>45</v>
      </c>
      <c r="U6" s="8" t="s">
        <v>46</v>
      </c>
      <c r="V6" s="8" t="s">
        <v>47</v>
      </c>
      <c r="W6" s="8" t="s">
        <v>43</v>
      </c>
      <c r="X6" s="8" t="s">
        <v>44</v>
      </c>
      <c r="Y6" s="8" t="s">
        <v>45</v>
      </c>
      <c r="Z6" s="8" t="s">
        <v>46</v>
      </c>
      <c r="AA6" s="8" t="s">
        <v>47</v>
      </c>
    </row>
    <row r="7" spans="1:36">
      <c r="A7" s="336">
        <v>1</v>
      </c>
      <c r="B7" s="133" t="s">
        <v>2</v>
      </c>
      <c r="C7" s="35">
        <v>0.5</v>
      </c>
      <c r="D7" s="36">
        <v>3</v>
      </c>
      <c r="E7" s="37">
        <v>1</v>
      </c>
      <c r="F7" s="36">
        <f>MROUND(SQ*C7,AR)</f>
        <v>50</v>
      </c>
      <c r="G7" s="114">
        <f>+D7*E7</f>
        <v>3</v>
      </c>
      <c r="H7" s="114">
        <f>+F7*G7</f>
        <v>150</v>
      </c>
      <c r="I7" s="348"/>
      <c r="J7" s="348"/>
      <c r="K7" s="348"/>
      <c r="L7" s="348"/>
      <c r="M7" s="114">
        <f t="shared" ref="M7:M10" si="0">IF(ISNUMBER(SEARCH("squat",$B7)),IF($C7&gt;=0.5,IF($C7&lt;0.6,$D7*$E7," ")," ")," ")</f>
        <v>3</v>
      </c>
      <c r="N7" s="114" t="str">
        <f t="shared" ref="N7:N10" si="1">IF(ISNUMBER(SEARCH("squat",$B7)),IF($C7&gt;=0.6,IF($C7&lt;0.7,$D7*$E7," ")," ")," ")</f>
        <v xml:space="preserve"> </v>
      </c>
      <c r="O7" s="114" t="str">
        <f t="shared" ref="O7:O10" si="2">IF(ISNUMBER(SEARCH("squat",$B7)),IF($C7&gt;=0.7,IF($C7&lt;0.8,$D7*$E7," ")," ")," ")</f>
        <v xml:space="preserve"> </v>
      </c>
      <c r="P7" s="114" t="str">
        <f t="shared" ref="P7:P10" si="3">IF(ISNUMBER(SEARCH("squat",$B7)),IF($C7&gt;=0.8,IF($C7&lt;0.9,$D7*$E7," ")," ")," ")</f>
        <v xml:space="preserve"> </v>
      </c>
      <c r="Q7" s="114" t="str">
        <f t="shared" ref="Q7:Q10" si="4">IF(ISNUMBER(SEARCH("squat",$B7)),IF($C7&gt;=0.9,$D7*$E7," ")," ")</f>
        <v xml:space="preserve"> </v>
      </c>
      <c r="R7" s="348"/>
      <c r="S7" s="348"/>
      <c r="T7" s="348"/>
      <c r="U7" s="348"/>
      <c r="V7" s="348"/>
      <c r="W7" s="348"/>
      <c r="X7" s="348"/>
      <c r="Y7" s="348"/>
      <c r="Z7" s="348"/>
      <c r="AA7" s="348"/>
      <c r="AB7" s="349"/>
      <c r="AC7" s="330"/>
      <c r="AD7" s="350"/>
      <c r="AE7" s="350"/>
      <c r="AF7" s="350"/>
      <c r="AG7" s="350"/>
      <c r="AH7" s="350"/>
      <c r="AI7" s="350"/>
      <c r="AJ7" s="351"/>
    </row>
    <row r="8" spans="1:36">
      <c r="A8" s="38"/>
      <c r="B8" s="321" t="str">
        <f>+B7</f>
        <v>Squat</v>
      </c>
      <c r="C8" s="35">
        <v>0.6</v>
      </c>
      <c r="D8" s="36">
        <v>3</v>
      </c>
      <c r="E8" s="37">
        <v>1</v>
      </c>
      <c r="F8" s="36">
        <f>MROUND(SQ*C8,AR)</f>
        <v>60</v>
      </c>
      <c r="G8" s="114">
        <f t="shared" ref="G8:G9" si="5">+D8*E8</f>
        <v>3</v>
      </c>
      <c r="H8" s="114">
        <f t="shared" ref="H8:H9" si="6">+F8*G8</f>
        <v>180</v>
      </c>
      <c r="I8" s="4"/>
      <c r="J8" s="4"/>
      <c r="K8" s="4"/>
      <c r="L8" s="4"/>
      <c r="M8" s="114" t="str">
        <f t="shared" si="0"/>
        <v xml:space="preserve"> </v>
      </c>
      <c r="N8" s="114">
        <f t="shared" si="1"/>
        <v>3</v>
      </c>
      <c r="O8" s="114" t="str">
        <f t="shared" si="2"/>
        <v xml:space="preserve"> </v>
      </c>
      <c r="P8" s="114" t="str">
        <f t="shared" si="3"/>
        <v xml:space="preserve"> </v>
      </c>
      <c r="Q8" s="114" t="str">
        <f t="shared" si="4"/>
        <v xml:space="preserve"> </v>
      </c>
      <c r="R8" s="4" t="str">
        <f>IF(ISNUMBER(SEARCH("bench",$B8)),IF($C8&gt;=0.5,IF($C8&lt;0.6,$D8*$E8," ")," ")," ")</f>
        <v xml:space="preserve"> </v>
      </c>
      <c r="S8" s="4" t="str">
        <f>IF(ISNUMBER(SEARCH("bench",$B8)),IF($C8&gt;=0.6,IF($C8&lt;0.7,$D8*$E8," ")," ")," ")</f>
        <v xml:space="preserve"> </v>
      </c>
      <c r="T8" s="4" t="str">
        <f>IF(ISNUMBER(SEARCH("bench",$B8)),IF($C8&gt;=0.7,IF($C8&lt;0.8,$D8*$E8," ")," ")," ")</f>
        <v xml:space="preserve"> </v>
      </c>
      <c r="U8" s="4" t="str">
        <f>IF(ISNUMBER(SEARCH("bench",$B8)),IF($C8&gt;=0.8,IF($C8&lt;0.9,$D8*$E8," ")," ")," ")</f>
        <v xml:space="preserve"> </v>
      </c>
      <c r="V8" s="4" t="str">
        <f>IF(ISNUMBER(SEARCH("bench",$B8)),IF($C8&gt;=0.9,$D8*$E8," ")," ")</f>
        <v xml:space="preserve"> </v>
      </c>
      <c r="W8" s="4"/>
      <c r="X8" s="4"/>
      <c r="Y8" s="4"/>
      <c r="Z8" s="4"/>
      <c r="AA8" s="4"/>
      <c r="AB8" s="5"/>
      <c r="AC8" s="330"/>
      <c r="AD8" s="8"/>
      <c r="AE8" s="8"/>
      <c r="AF8" s="8"/>
      <c r="AG8" s="8"/>
      <c r="AH8" s="8"/>
      <c r="AI8" s="8"/>
      <c r="AJ8" s="16"/>
    </row>
    <row r="9" spans="1:36">
      <c r="A9" s="38"/>
      <c r="B9" s="321" t="str">
        <f>+B8</f>
        <v>Squat</v>
      </c>
      <c r="C9" s="35">
        <v>0.7</v>
      </c>
      <c r="D9" s="36">
        <v>3</v>
      </c>
      <c r="E9" s="37">
        <v>2</v>
      </c>
      <c r="F9" s="36">
        <f>MROUND(SQ*C9,AR)</f>
        <v>70</v>
      </c>
      <c r="G9" s="114">
        <f t="shared" si="5"/>
        <v>6</v>
      </c>
      <c r="H9" s="114">
        <f t="shared" si="6"/>
        <v>420</v>
      </c>
      <c r="I9" s="4"/>
      <c r="J9" s="4"/>
      <c r="K9" s="4"/>
      <c r="L9" s="4"/>
      <c r="M9" s="114" t="str">
        <f t="shared" si="0"/>
        <v xml:space="preserve"> </v>
      </c>
      <c r="N9" s="114" t="str">
        <f t="shared" si="1"/>
        <v xml:space="preserve"> </v>
      </c>
      <c r="O9" s="114">
        <f t="shared" si="2"/>
        <v>6</v>
      </c>
      <c r="P9" s="114" t="str">
        <f t="shared" si="3"/>
        <v xml:space="preserve"> </v>
      </c>
      <c r="Q9" s="114" t="str">
        <f t="shared" si="4"/>
        <v xml:space="preserve"> </v>
      </c>
      <c r="R9" s="4" t="str">
        <f>IF(ISNUMBER(SEARCH("bench",$B9)),IF($C9&gt;=0.5,IF($C9&lt;0.6,$D9*$E9," ")," ")," ")</f>
        <v xml:space="preserve"> </v>
      </c>
      <c r="S9" s="4" t="str">
        <f>IF(ISNUMBER(SEARCH("bench",$B9)),IF($C9&gt;=0.6,IF($C9&lt;0.7,$D9*$E9," ")," ")," ")</f>
        <v xml:space="preserve"> </v>
      </c>
      <c r="T9" s="4" t="str">
        <f>IF(ISNUMBER(SEARCH("bench",$B9)),IF($C9&gt;=0.7,IF($C9&lt;0.8,$D9*$E9," ")," ")," ")</f>
        <v xml:space="preserve"> </v>
      </c>
      <c r="U9" s="4" t="str">
        <f>IF(ISNUMBER(SEARCH("bench",$B9)),IF($C9&gt;=0.8,IF($C9&lt;0.9,$D9*$E9," ")," ")," ")</f>
        <v xml:space="preserve"> </v>
      </c>
      <c r="V9" s="4" t="str">
        <f>IF(ISNUMBER(SEARCH("bench",$B9)),IF($C9&gt;=0.9,$D9*$E9," ")," ")</f>
        <v xml:space="preserve"> </v>
      </c>
      <c r="W9" s="4"/>
      <c r="X9" s="4"/>
      <c r="Y9" s="4"/>
      <c r="Z9" s="4"/>
      <c r="AA9" s="4"/>
      <c r="AB9" s="5"/>
      <c r="AC9" s="330"/>
      <c r="AD9" s="330"/>
      <c r="AE9" s="8"/>
      <c r="AF9" s="8"/>
      <c r="AG9" s="8"/>
      <c r="AH9" s="8"/>
      <c r="AI9" s="8"/>
      <c r="AJ9" s="16"/>
    </row>
    <row r="10" spans="1:36">
      <c r="A10" s="38"/>
      <c r="B10" s="321" t="str">
        <f>+B9</f>
        <v>Squat</v>
      </c>
      <c r="C10" s="35">
        <v>0.75</v>
      </c>
      <c r="D10" s="36">
        <v>2</v>
      </c>
      <c r="E10" s="37">
        <v>3</v>
      </c>
      <c r="F10" s="36">
        <f>MROUND(SQ*C10,AR)</f>
        <v>75</v>
      </c>
      <c r="G10" s="114">
        <f>+D10*E10</f>
        <v>6</v>
      </c>
      <c r="H10" s="114">
        <f>+F10*G10</f>
        <v>450</v>
      </c>
      <c r="I10" s="4"/>
      <c r="J10" s="4"/>
      <c r="K10" s="4"/>
      <c r="L10" s="4"/>
      <c r="M10" s="114" t="str">
        <f t="shared" si="0"/>
        <v xml:space="preserve"> </v>
      </c>
      <c r="N10" s="114" t="str">
        <f t="shared" si="1"/>
        <v xml:space="preserve"> </v>
      </c>
      <c r="O10" s="114">
        <f t="shared" si="2"/>
        <v>6</v>
      </c>
      <c r="P10" s="114" t="str">
        <f t="shared" si="3"/>
        <v xml:space="preserve"> </v>
      </c>
      <c r="Q10" s="114" t="str">
        <f t="shared" si="4"/>
        <v xml:space="preserve"> </v>
      </c>
      <c r="R10" s="4" t="str">
        <f>IF(ISNUMBER(SEARCH("bench",$B10)),IF($C10&gt;=0.5,IF($C10&lt;0.6,$D10*$E10," ")," ")," ")</f>
        <v xml:space="preserve"> </v>
      </c>
      <c r="S10" s="4" t="str">
        <f>IF(ISNUMBER(SEARCH("bench",$B10)),IF($C10&gt;=0.6,IF($C10&lt;0.7,$D10*$E10," ")," ")," ")</f>
        <v xml:space="preserve"> </v>
      </c>
      <c r="T10" s="4" t="str">
        <f>IF(ISNUMBER(SEARCH("bench",$B10)),IF($C10&gt;=0.7,IF($C10&lt;0.8,$D10*$E10," ")," ")," ")</f>
        <v xml:space="preserve"> </v>
      </c>
      <c r="U10" s="4" t="str">
        <f>IF(ISNUMBER(SEARCH("bench",$B10)),IF($C10&gt;=0.8,IF($C10&lt;0.9,$D10*$E10," ")," ")," ")</f>
        <v xml:space="preserve"> </v>
      </c>
      <c r="V10" s="4" t="str">
        <f>IF(ISNUMBER(SEARCH("bench",$B10)),IF($C10&gt;=0.9,$D10*$E10," ")," ")</f>
        <v xml:space="preserve"> </v>
      </c>
      <c r="W10" s="4"/>
      <c r="X10" s="4"/>
      <c r="Y10" s="4"/>
      <c r="Z10" s="4"/>
      <c r="AA10" s="4"/>
      <c r="AB10" s="5"/>
      <c r="AC10" s="330"/>
      <c r="AD10" s="330"/>
      <c r="AE10" s="330"/>
      <c r="AF10" s="8"/>
      <c r="AG10" s="8"/>
      <c r="AH10" s="8"/>
      <c r="AI10" s="8"/>
      <c r="AJ10" s="16"/>
    </row>
    <row r="11" spans="1:36">
      <c r="A11" s="264"/>
      <c r="B11" s="8"/>
      <c r="C11" s="8"/>
      <c r="D11" s="8"/>
      <c r="E11" s="8"/>
      <c r="F11" s="366"/>
      <c r="G11" s="8"/>
      <c r="H11" s="8"/>
      <c r="I11" s="8"/>
      <c r="J11" s="8"/>
      <c r="K11" s="8"/>
      <c r="L11" s="8"/>
      <c r="M11" s="8"/>
      <c r="N11" s="8"/>
      <c r="O11" s="8"/>
      <c r="P11" s="8"/>
      <c r="Q11" s="8"/>
      <c r="R11" s="4"/>
      <c r="S11" s="4"/>
      <c r="T11" s="4"/>
      <c r="U11" s="4"/>
      <c r="V11" s="4"/>
      <c r="W11" s="8"/>
      <c r="X11" s="8"/>
      <c r="Y11" s="8"/>
      <c r="Z11" s="8"/>
      <c r="AA11" s="8"/>
      <c r="AB11" s="8"/>
      <c r="AC11" s="8"/>
      <c r="AD11" s="8"/>
      <c r="AE11" s="8"/>
      <c r="AF11" s="8"/>
      <c r="AG11" s="8"/>
      <c r="AH11" s="8"/>
      <c r="AI11" s="8"/>
      <c r="AJ11" s="16"/>
    </row>
    <row r="12" spans="1:36">
      <c r="A12" s="322">
        <v>2</v>
      </c>
      <c r="B12" s="323" t="s">
        <v>8</v>
      </c>
      <c r="C12" s="324">
        <v>0.5</v>
      </c>
      <c r="D12" s="325">
        <v>3</v>
      </c>
      <c r="E12" s="326">
        <v>1</v>
      </c>
      <c r="F12" s="325">
        <f>MROUND(BP*C12,AR)</f>
        <v>50</v>
      </c>
      <c r="G12" s="4"/>
      <c r="H12" s="4"/>
      <c r="I12" s="327">
        <f t="shared" ref="I12:I14" si="7">+D12*E12</f>
        <v>3</v>
      </c>
      <c r="J12" s="327">
        <f>+I12*F12</f>
        <v>150</v>
      </c>
      <c r="K12" s="4"/>
      <c r="L12" s="4"/>
      <c r="M12" s="4" t="str">
        <f t="shared" ref="M12:M14" si="8">IF(ISNUMBER(SEARCH("squat",$B12)),IF($C12&gt;=0.5,IF($C12&lt;0.6,$D12*$E12," ")," ")," ")</f>
        <v xml:space="preserve"> </v>
      </c>
      <c r="N12" s="4" t="str">
        <f t="shared" ref="N12:N14" si="9">IF(ISNUMBER(SEARCH("squat",$B12)),IF($C12&gt;=0.6,IF($C12&lt;0.7,$D12*$E12," ")," ")," ")</f>
        <v xml:space="preserve"> </v>
      </c>
      <c r="O12" s="4" t="str">
        <f t="shared" ref="O12:O14" si="10">IF(ISNUMBER(SEARCH("squat",$B12)),IF($C12&gt;=0.7,IF($C12&lt;0.8,$D12*$E12," ")," ")," ")</f>
        <v xml:space="preserve"> </v>
      </c>
      <c r="P12" s="4" t="str">
        <f t="shared" ref="P12:P14" si="11">IF(ISNUMBER(SEARCH("squat",$B12)),IF($C12&gt;=0.8,IF($C12&lt;0.9,$D12*$E12," ")," ")," ")</f>
        <v xml:space="preserve"> </v>
      </c>
      <c r="Q12" s="4" t="str">
        <f t="shared" ref="Q12:Q14" si="12">IF(ISNUMBER(SEARCH("squat",$B12)),IF($C12&gt;=0.9,$D12*$E12," ")," ")</f>
        <v xml:space="preserve"> </v>
      </c>
      <c r="R12" s="327">
        <f t="shared" ref="R12:R15" si="13">IF(ISNUMBER(SEARCH("bench",$B12)),IF($C12&gt;=0.5,IF($C12&lt;0.6,$D12*$E12," ")," ")," ")</f>
        <v>3</v>
      </c>
      <c r="S12" s="327" t="str">
        <f t="shared" ref="S12:S15" si="14">IF(ISNUMBER(SEARCH("bench",$B12)),IF($C12&gt;=0.6,IF($C12&lt;0.7,$D12*$E12," ")," ")," ")</f>
        <v xml:space="preserve"> </v>
      </c>
      <c r="T12" s="327" t="str">
        <f t="shared" ref="T12:T15" si="15">IF(ISNUMBER(SEARCH("bench",$B12)),IF($C12&gt;=0.7,IF($C12&lt;0.8,$D12*$E12," ")," ")," ")</f>
        <v xml:space="preserve"> </v>
      </c>
      <c r="U12" s="327" t="str">
        <f t="shared" ref="U12:U15" si="16">IF(ISNUMBER(SEARCH("bench",$B12)),IF($C12&gt;=0.8,IF($C12&lt;0.9,$D12*$E12," ")," ")," ")</f>
        <v xml:space="preserve"> </v>
      </c>
      <c r="V12" s="327" t="str">
        <f t="shared" ref="V12:V15" si="17">IF(ISNUMBER(SEARCH("bench",$B12)),IF($C12&gt;=0.9,$D12*$E12," ")," ")</f>
        <v xml:space="preserve"> </v>
      </c>
      <c r="W12" s="4"/>
      <c r="X12" s="4"/>
      <c r="Y12" s="4"/>
      <c r="Z12" s="4"/>
      <c r="AA12" s="4"/>
      <c r="AB12" s="5"/>
      <c r="AC12" s="330"/>
      <c r="AD12" s="8"/>
      <c r="AE12" s="8"/>
      <c r="AF12" s="8"/>
      <c r="AG12" s="8"/>
      <c r="AH12" s="8"/>
      <c r="AI12" s="8"/>
      <c r="AJ12" s="16"/>
    </row>
    <row r="13" spans="1:36">
      <c r="A13" s="322"/>
      <c r="B13" s="328" t="str">
        <f>+B12</f>
        <v>BenchPress</v>
      </c>
      <c r="C13" s="10">
        <v>0.6</v>
      </c>
      <c r="D13" s="11">
        <v>3</v>
      </c>
      <c r="E13" s="12">
        <v>1</v>
      </c>
      <c r="F13" s="11">
        <f>MROUND(BP*C13,AR)</f>
        <v>60</v>
      </c>
      <c r="G13" s="4"/>
      <c r="H13" s="4"/>
      <c r="I13" s="111">
        <f t="shared" si="7"/>
        <v>3</v>
      </c>
      <c r="J13" s="111">
        <f t="shared" ref="J13:J14" si="18">+I13*F13</f>
        <v>180</v>
      </c>
      <c r="K13" s="4"/>
      <c r="L13" s="4"/>
      <c r="M13" s="4" t="str">
        <f t="shared" si="8"/>
        <v xml:space="preserve"> </v>
      </c>
      <c r="N13" s="4" t="str">
        <f t="shared" si="9"/>
        <v xml:space="preserve"> </v>
      </c>
      <c r="O13" s="4" t="str">
        <f t="shared" si="10"/>
        <v xml:space="preserve"> </v>
      </c>
      <c r="P13" s="4" t="str">
        <f t="shared" si="11"/>
        <v xml:space="preserve"> </v>
      </c>
      <c r="Q13" s="4" t="str">
        <f t="shared" si="12"/>
        <v xml:space="preserve"> </v>
      </c>
      <c r="R13" s="111" t="str">
        <f t="shared" si="13"/>
        <v xml:space="preserve"> </v>
      </c>
      <c r="S13" s="111">
        <f t="shared" si="14"/>
        <v>3</v>
      </c>
      <c r="T13" s="111" t="str">
        <f t="shared" si="15"/>
        <v xml:space="preserve"> </v>
      </c>
      <c r="U13" s="111" t="str">
        <f t="shared" si="16"/>
        <v xml:space="preserve"> </v>
      </c>
      <c r="V13" s="111" t="str">
        <f t="shared" si="17"/>
        <v xml:space="preserve"> </v>
      </c>
      <c r="W13" s="4"/>
      <c r="X13" s="4"/>
      <c r="Y13" s="4"/>
      <c r="Z13" s="4"/>
      <c r="AA13" s="4"/>
      <c r="AB13" s="5"/>
      <c r="AC13" s="330"/>
      <c r="AD13" s="8"/>
      <c r="AE13" s="8"/>
      <c r="AF13" s="8"/>
      <c r="AG13" s="8"/>
      <c r="AH13" s="8"/>
      <c r="AI13" s="8"/>
      <c r="AJ13" s="16"/>
    </row>
    <row r="14" spans="1:36">
      <c r="A14" s="15"/>
      <c r="B14" s="328" t="str">
        <f t="shared" ref="B14:B15" si="19">+B13</f>
        <v>BenchPress</v>
      </c>
      <c r="C14" s="10">
        <v>0.7</v>
      </c>
      <c r="D14" s="11">
        <v>3</v>
      </c>
      <c r="E14" s="12">
        <v>2</v>
      </c>
      <c r="F14" s="11">
        <f>MROUND(BP*C14,AR)</f>
        <v>70</v>
      </c>
      <c r="G14" s="4"/>
      <c r="H14" s="4"/>
      <c r="I14" s="111">
        <f t="shared" si="7"/>
        <v>6</v>
      </c>
      <c r="J14" s="111">
        <f t="shared" si="18"/>
        <v>420</v>
      </c>
      <c r="K14" s="4"/>
      <c r="L14" s="4"/>
      <c r="M14" s="4" t="str">
        <f t="shared" si="8"/>
        <v xml:space="preserve"> </v>
      </c>
      <c r="N14" s="4" t="str">
        <f t="shared" si="9"/>
        <v xml:space="preserve"> </v>
      </c>
      <c r="O14" s="4" t="str">
        <f t="shared" si="10"/>
        <v xml:space="preserve"> </v>
      </c>
      <c r="P14" s="4" t="str">
        <f t="shared" si="11"/>
        <v xml:space="preserve"> </v>
      </c>
      <c r="Q14" s="4" t="str">
        <f t="shared" si="12"/>
        <v xml:space="preserve"> </v>
      </c>
      <c r="R14" s="111" t="str">
        <f t="shared" si="13"/>
        <v xml:space="preserve"> </v>
      </c>
      <c r="S14" s="111" t="str">
        <f t="shared" si="14"/>
        <v xml:space="preserve"> </v>
      </c>
      <c r="T14" s="111">
        <f t="shared" si="15"/>
        <v>6</v>
      </c>
      <c r="U14" s="111" t="str">
        <f t="shared" si="16"/>
        <v xml:space="preserve"> </v>
      </c>
      <c r="V14" s="111" t="str">
        <f t="shared" si="17"/>
        <v xml:space="preserve"> </v>
      </c>
      <c r="W14" s="4"/>
      <c r="X14" s="4"/>
      <c r="Y14" s="4"/>
      <c r="Z14" s="4"/>
      <c r="AA14" s="4"/>
      <c r="AB14" s="5"/>
      <c r="AC14" s="330"/>
      <c r="AD14" s="330"/>
      <c r="AE14" s="8"/>
      <c r="AF14" s="8"/>
      <c r="AG14" s="8"/>
      <c r="AH14" s="8"/>
      <c r="AI14" s="8"/>
      <c r="AJ14" s="16"/>
    </row>
    <row r="15" spans="1:36">
      <c r="A15" s="15"/>
      <c r="B15" s="328" t="str">
        <f t="shared" si="19"/>
        <v>BenchPress</v>
      </c>
      <c r="C15" s="10">
        <v>0.75</v>
      </c>
      <c r="D15" s="11">
        <v>2</v>
      </c>
      <c r="E15" s="12">
        <v>3</v>
      </c>
      <c r="F15" s="11">
        <f>MROUND(BP*C15,AR)</f>
        <v>75</v>
      </c>
      <c r="G15" s="4"/>
      <c r="H15" s="4"/>
      <c r="I15" s="111">
        <f t="shared" ref="I15" si="20">+D15*E15</f>
        <v>6</v>
      </c>
      <c r="J15" s="111">
        <f>+I15*F15</f>
        <v>450</v>
      </c>
      <c r="K15" s="4"/>
      <c r="L15" s="4"/>
      <c r="M15" s="4"/>
      <c r="N15" s="4"/>
      <c r="O15" s="4"/>
      <c r="P15" s="4"/>
      <c r="Q15" s="4"/>
      <c r="R15" s="111" t="str">
        <f t="shared" si="13"/>
        <v xml:space="preserve"> </v>
      </c>
      <c r="S15" s="111" t="str">
        <f t="shared" si="14"/>
        <v xml:space="preserve"> </v>
      </c>
      <c r="T15" s="111">
        <f t="shared" si="15"/>
        <v>6</v>
      </c>
      <c r="U15" s="111" t="str">
        <f t="shared" si="16"/>
        <v xml:space="preserve"> </v>
      </c>
      <c r="V15" s="111" t="str">
        <f t="shared" si="17"/>
        <v xml:space="preserve"> </v>
      </c>
      <c r="W15" s="4"/>
      <c r="X15" s="4"/>
      <c r="Y15" s="4"/>
      <c r="Z15" s="4"/>
      <c r="AA15" s="4"/>
      <c r="AB15" s="5"/>
      <c r="AC15" s="330"/>
      <c r="AD15" s="330"/>
      <c r="AE15" s="330"/>
      <c r="AF15" s="8"/>
      <c r="AG15" s="8"/>
      <c r="AH15" s="8"/>
      <c r="AI15" s="8"/>
      <c r="AJ15" s="16"/>
    </row>
    <row r="16" spans="1:36">
      <c r="A16" s="264"/>
      <c r="B16" s="8"/>
      <c r="C16" s="8"/>
      <c r="D16" s="8"/>
      <c r="E16" s="8"/>
      <c r="F16" s="366"/>
      <c r="G16" s="4"/>
      <c r="H16" s="4"/>
      <c r="I16" s="4"/>
      <c r="J16" s="4"/>
      <c r="K16" s="4"/>
      <c r="L16" s="4"/>
      <c r="M16" s="4"/>
      <c r="N16" s="4"/>
      <c r="O16" s="4"/>
      <c r="P16" s="4"/>
      <c r="Q16" s="4"/>
      <c r="R16" s="4" t="str">
        <f>IF(ISNUMBER(SEARCH("bench",$B16)),IF($C16&gt;=0.5,IF($C16&lt;0.6,$D16*$E16," ")," ")," ")</f>
        <v xml:space="preserve"> </v>
      </c>
      <c r="S16" s="4" t="str">
        <f>IF(ISNUMBER(SEARCH("bench",$B16)),IF($C16&gt;=0.6,IF($C16&lt;0.7,$D16*$E16," ")," ")," ")</f>
        <v xml:space="preserve"> </v>
      </c>
      <c r="T16" s="4" t="str">
        <f>IF(ISNUMBER(SEARCH("bench",$B16)),IF($C16&gt;=0.7,IF($C16&lt;0.8,$D16*$E16," ")," ")," ")</f>
        <v xml:space="preserve"> </v>
      </c>
      <c r="U16" s="4" t="str">
        <f>IF(ISNUMBER(SEARCH("bench",$B16)),IF($C16&gt;=0.8,IF($C16&lt;0.9,$D16*$E16," ")," ")," ")</f>
        <v xml:space="preserve"> </v>
      </c>
      <c r="V16" s="4" t="str">
        <f>IF(ISNUMBER(SEARCH("bench",$B16)),IF($C16&gt;=0.9,$D16*$E16," ")," ")</f>
        <v xml:space="preserve"> </v>
      </c>
      <c r="W16" s="4"/>
      <c r="X16" s="4"/>
      <c r="Y16" s="4"/>
      <c r="Z16" s="4"/>
      <c r="AA16" s="4"/>
      <c r="AB16" s="5"/>
      <c r="AC16" s="8"/>
      <c r="AD16" s="8"/>
      <c r="AE16" s="8"/>
      <c r="AF16" s="8"/>
      <c r="AG16" s="8"/>
      <c r="AH16" s="8"/>
      <c r="AI16" s="8"/>
      <c r="AJ16" s="16"/>
    </row>
    <row r="17" spans="1:36">
      <c r="A17" s="329">
        <v>3</v>
      </c>
      <c r="B17" s="330" t="s">
        <v>3</v>
      </c>
      <c r="C17" s="331"/>
      <c r="D17" s="332">
        <v>10</v>
      </c>
      <c r="E17" s="333">
        <v>5</v>
      </c>
      <c r="F17" s="332"/>
      <c r="G17" s="4"/>
      <c r="H17" s="4"/>
      <c r="I17" s="4"/>
      <c r="J17" s="4"/>
      <c r="K17" s="4"/>
      <c r="L17" s="4"/>
      <c r="M17" s="4"/>
      <c r="N17" s="4"/>
      <c r="O17" s="4"/>
      <c r="P17" s="4"/>
      <c r="Q17" s="4"/>
      <c r="R17" s="4" t="str">
        <f>IF(ISNUMBER(SEARCH("bench",$B17)),IF($C17&gt;=0.5,IF($C17&lt;0.6,$D17*$E17," ")," ")," ")</f>
        <v xml:space="preserve"> </v>
      </c>
      <c r="S17" s="4" t="str">
        <f>IF(ISNUMBER(SEARCH("bench",$B17)),IF($C17&gt;=0.6,IF($C17&lt;0.7,$D17*$E17," ")," ")," ")</f>
        <v xml:space="preserve"> </v>
      </c>
      <c r="T17" s="4" t="str">
        <f>IF(ISNUMBER(SEARCH("bench",$B17)),IF($C17&gt;=0.7,IF($C17&lt;0.8,$D17*$E17," ")," ")," ")</f>
        <v xml:space="preserve"> </v>
      </c>
      <c r="U17" s="4" t="str">
        <f>IF(ISNUMBER(SEARCH("bench",$B17)),IF($C17&gt;=0.8,IF($C17&lt;0.9,$D17*$E17," ")," ")," ")</f>
        <v xml:space="preserve"> </v>
      </c>
      <c r="V17" s="4" t="str">
        <f>IF(ISNUMBER(SEARCH("bench",$B17)),IF($C17&gt;=0.9,$D17*$E17," ")," ")</f>
        <v xml:space="preserve"> </v>
      </c>
      <c r="W17" s="4"/>
      <c r="X17" s="4"/>
      <c r="Y17" s="4"/>
      <c r="Z17" s="4"/>
      <c r="AA17" s="4"/>
      <c r="AB17" s="5"/>
      <c r="AC17" s="330"/>
      <c r="AD17" s="330"/>
      <c r="AE17" s="330"/>
      <c r="AF17" s="330"/>
      <c r="AG17" s="330"/>
      <c r="AH17" s="8"/>
      <c r="AI17" s="8"/>
      <c r="AJ17" s="16"/>
    </row>
    <row r="18" spans="1:36">
      <c r="A18" s="329">
        <v>4</v>
      </c>
      <c r="B18" s="330" t="s">
        <v>58</v>
      </c>
      <c r="C18" s="331"/>
      <c r="D18" s="332">
        <v>10</v>
      </c>
      <c r="E18" s="333">
        <v>5</v>
      </c>
      <c r="F18" s="332"/>
      <c r="G18" s="90"/>
      <c r="H18" s="90"/>
      <c r="I18" s="90"/>
      <c r="J18" s="90"/>
      <c r="K18" s="90"/>
      <c r="L18" s="90"/>
      <c r="M18" s="90"/>
      <c r="N18" s="90"/>
      <c r="O18" s="90"/>
      <c r="P18" s="90"/>
      <c r="Q18" s="90"/>
      <c r="R18" s="90" t="str">
        <f>IF(ISNUMBER(SEARCH("bench",$B18)),IF($C18&gt;=0.5,IF($C18&lt;0.6,$D18*$E18," ")," ")," ")</f>
        <v xml:space="preserve"> </v>
      </c>
      <c r="S18" s="90" t="str">
        <f>IF(ISNUMBER(SEARCH("bench",$B18)),IF($C18&gt;=0.6,IF($C18&lt;0.7,$D18*$E18," ")," ")," ")</f>
        <v xml:space="preserve"> </v>
      </c>
      <c r="T18" s="90" t="str">
        <f>IF(ISNUMBER(SEARCH("bench",$B18)),IF($C18&gt;=0.7,IF($C18&lt;0.8,$D18*$E18," ")," ")," ")</f>
        <v xml:space="preserve"> </v>
      </c>
      <c r="U18" s="90" t="str">
        <f>IF(ISNUMBER(SEARCH("bench",$B18)),IF($C18&gt;=0.8,IF($C18&lt;0.9,$D18*$E18," ")," ")," ")</f>
        <v xml:space="preserve"> </v>
      </c>
      <c r="V18" s="90" t="str">
        <f>IF(ISNUMBER(SEARCH("bench",$B18)),IF($C18&gt;=0.9,$D18*$E18," ")," ")</f>
        <v xml:space="preserve"> </v>
      </c>
      <c r="W18" s="90"/>
      <c r="X18" s="90"/>
      <c r="Y18" s="90"/>
      <c r="Z18" s="90"/>
      <c r="AA18" s="90"/>
      <c r="AB18" s="316"/>
      <c r="AC18" s="330"/>
      <c r="AD18" s="330"/>
      <c r="AE18" s="330"/>
      <c r="AF18" s="330"/>
      <c r="AG18" s="330"/>
      <c r="AH18" s="27"/>
      <c r="AI18" s="27"/>
      <c r="AJ18" s="19"/>
    </row>
    <row r="19" spans="1:36" ht="15" thickBot="1">
      <c r="G19" s="4"/>
      <c r="H19" s="4"/>
      <c r="I19" s="4"/>
      <c r="J19" s="4"/>
      <c r="K19" s="4"/>
      <c r="L19" s="4"/>
      <c r="M19" s="4"/>
      <c r="N19" s="4"/>
      <c r="O19" s="4"/>
      <c r="P19" s="4"/>
      <c r="Q19" s="4"/>
      <c r="R19" s="4"/>
      <c r="S19" s="4"/>
      <c r="T19" s="4"/>
      <c r="U19" s="4"/>
      <c r="V19" s="4"/>
      <c r="W19" s="4"/>
      <c r="X19" s="4"/>
      <c r="Y19" s="4"/>
      <c r="Z19" s="4"/>
      <c r="AA19" s="4"/>
    </row>
    <row r="20" spans="1:36" ht="15" thickBot="1">
      <c r="A20" s="409" t="s">
        <v>11</v>
      </c>
      <c r="B20" s="410"/>
      <c r="C20" s="59" t="s">
        <v>0</v>
      </c>
      <c r="D20" s="59" t="s">
        <v>5</v>
      </c>
      <c r="E20" s="59" t="s">
        <v>6</v>
      </c>
      <c r="F20" s="369" t="s">
        <v>7</v>
      </c>
      <c r="G20" s="4"/>
      <c r="H20" s="4"/>
      <c r="I20" s="4"/>
      <c r="J20" s="4"/>
      <c r="K20" s="4"/>
      <c r="L20" s="4"/>
      <c r="M20" s="4"/>
      <c r="N20" s="4"/>
      <c r="O20" s="4"/>
      <c r="P20" s="4"/>
      <c r="Q20" s="4"/>
      <c r="R20" s="4"/>
      <c r="S20" s="4"/>
      <c r="T20" s="4"/>
      <c r="U20" s="4"/>
      <c r="V20" s="4"/>
      <c r="W20" s="4"/>
      <c r="X20" s="4"/>
      <c r="Y20" s="4"/>
      <c r="Z20" s="4"/>
      <c r="AA20" s="4"/>
    </row>
    <row r="21" spans="1:36">
      <c r="G21" s="4"/>
      <c r="H21" s="90"/>
      <c r="I21" s="90"/>
      <c r="J21" s="90"/>
      <c r="K21" s="90"/>
      <c r="L21" s="90"/>
      <c r="M21" s="4"/>
      <c r="N21" s="4"/>
      <c r="O21" s="4"/>
      <c r="P21" s="4"/>
      <c r="Q21" s="4"/>
      <c r="R21" s="4"/>
      <c r="S21" s="4"/>
      <c r="T21" s="4"/>
      <c r="U21" s="4"/>
      <c r="V21" s="4"/>
      <c r="W21" s="4"/>
      <c r="X21" s="4"/>
      <c r="Y21" s="4"/>
      <c r="Z21" s="4"/>
      <c r="AA21" s="4"/>
    </row>
    <row r="22" spans="1:36">
      <c r="A22" s="336">
        <v>1</v>
      </c>
      <c r="B22" s="133" t="s">
        <v>2</v>
      </c>
      <c r="C22" s="337">
        <v>0.5</v>
      </c>
      <c r="D22" s="338">
        <v>3</v>
      </c>
      <c r="E22" s="339">
        <v>1</v>
      </c>
      <c r="F22" s="338">
        <f t="shared" ref="F22:F27" si="21">MROUND(SQ*C22,AR)</f>
        <v>50</v>
      </c>
      <c r="G22" s="340">
        <f>+D22*E22</f>
        <v>3</v>
      </c>
      <c r="H22" s="340">
        <f>+F22*G22</f>
        <v>150</v>
      </c>
      <c r="I22" s="300"/>
      <c r="J22" s="300"/>
      <c r="K22" s="297"/>
      <c r="L22" s="297"/>
      <c r="M22" s="340">
        <f t="shared" ref="M22:M27" si="22">IF(ISNUMBER(SEARCH("squat",$B22)),IF($C22&gt;=0.5,IF($C22&lt;0.6,$D22*$E22," ")," ")," ")</f>
        <v>3</v>
      </c>
      <c r="N22" s="340" t="str">
        <f t="shared" ref="N22:N27" si="23">IF(ISNUMBER(SEARCH("squat",$B22)),IF($C22&gt;=0.6,IF($C22&lt;0.7,$D22*$E22," ")," ")," ")</f>
        <v xml:space="preserve"> </v>
      </c>
      <c r="O22" s="340" t="str">
        <f t="shared" ref="O22:O27" si="24">IF(ISNUMBER(SEARCH("squat",$B22)),IF($C22&gt;=0.7,IF($C22&lt;0.8,$D22*$E22," ")," ")," ")</f>
        <v xml:space="preserve"> </v>
      </c>
      <c r="P22" s="340" t="str">
        <f t="shared" ref="P22:P27" si="25">IF(ISNUMBER(SEARCH("squat",$B22)),IF($C22&gt;=0.8,IF($C22&lt;0.9,$D22*$E22," ")," ")," ")</f>
        <v xml:space="preserve"> </v>
      </c>
      <c r="Q22" s="340" t="str">
        <f t="shared" ref="Q22:Q27" si="26">IF(ISNUMBER(SEARCH("squat",$B22)),IF($C22&gt;=0.9,$D22*$E22," ")," ")</f>
        <v xml:space="preserve"> </v>
      </c>
      <c r="R22" s="297" t="str">
        <f>IF(ISNUMBER(SEARCH("bench",$B25)),IF($C25&gt;=0.5,IF($C25&lt;0.6,$D25*$E25," ")," ")," ")</f>
        <v xml:space="preserve"> </v>
      </c>
      <c r="S22" s="297" t="str">
        <f>IF(ISNUMBER(SEARCH("bench",$B25)),IF($C25&gt;=0.6,IF($C25&lt;0.7,$D25*$E25," ")," ")," ")</f>
        <v xml:space="preserve"> </v>
      </c>
      <c r="T22" s="297" t="str">
        <f>IF(ISNUMBER(SEARCH("bench",$B25)),IF($C25&gt;=0.7,IF($C25&lt;0.8,$D25*$E25," ")," ")," ")</f>
        <v xml:space="preserve"> </v>
      </c>
      <c r="U22" s="297" t="str">
        <f>IF(ISNUMBER(SEARCH("bench",$B25)),IF($C25&gt;=0.8,IF($C25&lt;0.9,$D25*$E25," ")," ")," ")</f>
        <v xml:space="preserve"> </v>
      </c>
      <c r="V22" s="297" t="str">
        <f>IF(ISNUMBER(SEARCH("bench",$B25)),IF($C25&gt;=0.9,$D25*$E25," ")," ")</f>
        <v xml:space="preserve"> </v>
      </c>
      <c r="W22" s="297" t="str">
        <f t="shared" ref="W22:AA22" si="27">IF(ISNUMBER(SEARCH("bench",$B25)),IF($C25&gt;=0.9,$D25*$E25," ")," ")</f>
        <v xml:space="preserve"> </v>
      </c>
      <c r="X22" s="297" t="str">
        <f t="shared" si="27"/>
        <v xml:space="preserve"> </v>
      </c>
      <c r="Y22" s="297" t="str">
        <f t="shared" si="27"/>
        <v xml:space="preserve"> </v>
      </c>
      <c r="Z22" s="297" t="str">
        <f t="shared" si="27"/>
        <v xml:space="preserve"> </v>
      </c>
      <c r="AA22" s="297" t="str">
        <f t="shared" si="27"/>
        <v xml:space="preserve"> </v>
      </c>
      <c r="AB22" s="298"/>
      <c r="AC22" s="330"/>
      <c r="AD22" s="300"/>
      <c r="AE22" s="300"/>
      <c r="AF22" s="300"/>
      <c r="AG22" s="300"/>
      <c r="AH22" s="300"/>
      <c r="AI22" s="300"/>
      <c r="AJ22" s="301"/>
    </row>
    <row r="23" spans="1:36">
      <c r="A23" s="336"/>
      <c r="B23" s="321" t="str">
        <f>+B22</f>
        <v>Squat</v>
      </c>
      <c r="C23" s="35">
        <v>0.6</v>
      </c>
      <c r="D23" s="36">
        <v>3</v>
      </c>
      <c r="E23" s="37">
        <v>1</v>
      </c>
      <c r="F23" s="36">
        <f t="shared" si="21"/>
        <v>60</v>
      </c>
      <c r="G23" s="114">
        <f t="shared" ref="G23:G24" si="28">+D23*E23</f>
        <v>3</v>
      </c>
      <c r="H23" s="114">
        <f t="shared" ref="H23:H24" si="29">+F23*G23</f>
        <v>180</v>
      </c>
      <c r="I23" s="8"/>
      <c r="J23" s="8"/>
      <c r="K23" s="4"/>
      <c r="L23" s="4"/>
      <c r="M23" s="114" t="str">
        <f t="shared" si="22"/>
        <v xml:space="preserve"> </v>
      </c>
      <c r="N23" s="114">
        <f t="shared" si="23"/>
        <v>3</v>
      </c>
      <c r="O23" s="114" t="str">
        <f t="shared" si="24"/>
        <v xml:space="preserve"> </v>
      </c>
      <c r="P23" s="114" t="str">
        <f t="shared" si="25"/>
        <v xml:space="preserve"> </v>
      </c>
      <c r="Q23" s="114" t="str">
        <f t="shared" si="26"/>
        <v xml:space="preserve"> </v>
      </c>
      <c r="R23" s="4" t="str">
        <f>IF(ISNUMBER(SEARCH("bench",$B26)),IF($C26&gt;=0.5,IF($C26&lt;0.6,$D26*$E26," ")," ")," ")</f>
        <v xml:space="preserve"> </v>
      </c>
      <c r="S23" s="4" t="str">
        <f>IF(ISNUMBER(SEARCH("bench",$B26)),IF($C26&gt;=0.6,IF($C26&lt;0.7,$D26*$E26," ")," ")," ")</f>
        <v xml:space="preserve"> </v>
      </c>
      <c r="T23" s="4" t="str">
        <f>IF(ISNUMBER(SEARCH("bench",$B26)),IF($C26&gt;=0.7,IF($C26&lt;0.8,$D26*$E26," ")," ")," ")</f>
        <v xml:space="preserve"> </v>
      </c>
      <c r="U23" s="4" t="str">
        <f>IF(ISNUMBER(SEARCH("bench",$B26)),IF($C26&gt;=0.8,IF($C26&lt;0.9,$D26*$E26," ")," ")," ")</f>
        <v xml:space="preserve"> </v>
      </c>
      <c r="V23" s="4" t="str">
        <f>IF(ISNUMBER(SEARCH("bench",$B26)),IF($C26&gt;=0.9,$D26*$E26," ")," ")</f>
        <v xml:space="preserve"> </v>
      </c>
      <c r="W23" s="4" t="str">
        <f>IF(ISNUMBER(SEARCH("deadlift",$B26)),IF($C26&gt;=0.5,IF($C26&lt;0.6,$D26*$E26," ")," ")," ")</f>
        <v xml:space="preserve"> </v>
      </c>
      <c r="X23" s="4" t="str">
        <f>IF(ISNUMBER(SEARCH("deadlift",$B26)),IF($C26&gt;=0.6,IF($C26&lt;0.7,$D26*$E26," ")," ")," ")</f>
        <v xml:space="preserve"> </v>
      </c>
      <c r="Y23" s="4" t="str">
        <f>IF(ISNUMBER(SEARCH("deadlift",$B26)),IF($C26&gt;=0.7,IF($C26&lt;0.8,$D26*$E26," ")," ")," ")</f>
        <v xml:space="preserve"> </v>
      </c>
      <c r="Z23" s="4" t="str">
        <f>IF(ISNUMBER(SEARCH("deadlift",$B26)),IF($C26&gt;=0.8,IF($C26&lt;0.9,$D26*$E26," ")," ")," ")</f>
        <v xml:space="preserve"> </v>
      </c>
      <c r="AA23" s="4" t="str">
        <f>IF(ISNUMBER(SEARCH("deadlift",$B26)),IF($C26&gt;=0.9,$D26*$E26," ")," ")</f>
        <v xml:space="preserve"> </v>
      </c>
      <c r="AB23" s="5"/>
      <c r="AC23" s="330"/>
      <c r="AD23" s="8"/>
      <c r="AE23" s="8"/>
      <c r="AF23" s="8"/>
      <c r="AG23" s="8"/>
      <c r="AH23" s="8"/>
      <c r="AI23" s="8"/>
      <c r="AJ23" s="16"/>
    </row>
    <row r="24" spans="1:36">
      <c r="A24" s="38"/>
      <c r="B24" s="321" t="str">
        <f>+B23</f>
        <v>Squat</v>
      </c>
      <c r="C24" s="35">
        <v>0.7</v>
      </c>
      <c r="D24" s="36">
        <v>2</v>
      </c>
      <c r="E24" s="37">
        <v>2</v>
      </c>
      <c r="F24" s="36">
        <f t="shared" si="21"/>
        <v>70</v>
      </c>
      <c r="G24" s="114">
        <f t="shared" si="28"/>
        <v>4</v>
      </c>
      <c r="H24" s="114">
        <f t="shared" si="29"/>
        <v>280</v>
      </c>
      <c r="I24" s="8"/>
      <c r="J24" s="8"/>
      <c r="K24" s="4"/>
      <c r="L24" s="4"/>
      <c r="M24" s="114" t="str">
        <f t="shared" si="22"/>
        <v xml:space="preserve"> </v>
      </c>
      <c r="N24" s="114" t="str">
        <f t="shared" si="23"/>
        <v xml:space="preserve"> </v>
      </c>
      <c r="O24" s="114">
        <f t="shared" si="24"/>
        <v>4</v>
      </c>
      <c r="P24" s="114" t="str">
        <f t="shared" si="25"/>
        <v xml:space="preserve"> </v>
      </c>
      <c r="Q24" s="114" t="str">
        <f t="shared" si="26"/>
        <v xml:space="preserve"> </v>
      </c>
      <c r="R24" s="4" t="str">
        <f>IF(ISNUMBER(SEARCH("bench",$B27)),IF($C27&gt;=0.5,IF($C27&lt;0.6,$D27*$E27," ")," ")," ")</f>
        <v xml:space="preserve"> </v>
      </c>
      <c r="S24" s="4" t="str">
        <f>IF(ISNUMBER(SEARCH("bench",$B27)),IF($C27&gt;=0.6,IF($C27&lt;0.7,$D27*$E27," ")," ")," ")</f>
        <v xml:space="preserve"> </v>
      </c>
      <c r="T24" s="4" t="str">
        <f>IF(ISNUMBER(SEARCH("bench",$B27)),IF($C27&gt;=0.7,IF($C27&lt;0.8,$D27*$E27," ")," ")," ")</f>
        <v xml:space="preserve"> </v>
      </c>
      <c r="U24" s="4" t="str">
        <f>IF(ISNUMBER(SEARCH("bench",$B27)),IF($C27&gt;=0.8,IF($C27&lt;0.9,$D27*$E27," ")," ")," ")</f>
        <v xml:space="preserve"> </v>
      </c>
      <c r="V24" s="4" t="str">
        <f>IF(ISNUMBER(SEARCH("bench",$B27)),IF($C27&gt;=0.9,$D27*$E27," ")," ")</f>
        <v xml:space="preserve"> </v>
      </c>
      <c r="W24" s="4" t="str">
        <f>IF(ISNUMBER(SEARCH("deadlift",$B27)),IF($C27&gt;=0.5,IF($C27&lt;0.6,$D27*$E27," ")," ")," ")</f>
        <v xml:space="preserve"> </v>
      </c>
      <c r="X24" s="4" t="str">
        <f>IF(ISNUMBER(SEARCH("deadlift",$B27)),IF($C27&gt;=0.6,IF($C27&lt;0.7,$D27*$E27," ")," ")," ")</f>
        <v xml:space="preserve"> </v>
      </c>
      <c r="Y24" s="4" t="str">
        <f>IF(ISNUMBER(SEARCH("deadlift",$B27)),IF($C27&gt;=0.7,IF($C27&lt;0.8,$D27*$E27," ")," ")," ")</f>
        <v xml:space="preserve"> </v>
      </c>
      <c r="Z24" s="4" t="str">
        <f>IF(ISNUMBER(SEARCH("deadlift",$B27)),IF($C27&gt;=0.8,IF($C27&lt;0.9,$D27*$E27," ")," ")," ")</f>
        <v xml:space="preserve"> </v>
      </c>
      <c r="AA24" s="4" t="str">
        <f>IF(ISNUMBER(SEARCH("deadlift",$B27)),IF($C27&gt;=0.9,$D27*$E27," ")," ")</f>
        <v xml:space="preserve"> </v>
      </c>
      <c r="AB24" s="5"/>
      <c r="AC24" s="330"/>
      <c r="AD24" s="330"/>
      <c r="AE24" s="8"/>
      <c r="AF24" s="8"/>
      <c r="AG24" s="8"/>
      <c r="AH24" s="8"/>
      <c r="AI24" s="8"/>
      <c r="AJ24" s="16"/>
    </row>
    <row r="25" spans="1:36">
      <c r="A25" s="38"/>
      <c r="B25" s="321" t="str">
        <f>+B24</f>
        <v>Squat</v>
      </c>
      <c r="C25" s="35">
        <v>0.8</v>
      </c>
      <c r="D25" s="36">
        <v>2</v>
      </c>
      <c r="E25" s="37">
        <v>2</v>
      </c>
      <c r="F25" s="36">
        <f t="shared" si="21"/>
        <v>80</v>
      </c>
      <c r="G25" s="114">
        <f>+D25*E25</f>
        <v>4</v>
      </c>
      <c r="H25" s="114">
        <f>+F25*G25</f>
        <v>320</v>
      </c>
      <c r="I25" s="8"/>
      <c r="J25" s="8"/>
      <c r="K25" s="4"/>
      <c r="L25" s="4"/>
      <c r="M25" s="114" t="str">
        <f t="shared" si="22"/>
        <v xml:space="preserve"> </v>
      </c>
      <c r="N25" s="114" t="str">
        <f t="shared" si="23"/>
        <v xml:space="preserve"> </v>
      </c>
      <c r="O25" s="114" t="str">
        <f t="shared" si="24"/>
        <v xml:space="preserve"> </v>
      </c>
      <c r="P25" s="114">
        <f t="shared" si="25"/>
        <v>4</v>
      </c>
      <c r="Q25" s="114" t="str">
        <f t="shared" si="26"/>
        <v xml:space="preserve"> </v>
      </c>
      <c r="R25" s="4" t="str">
        <f>IF(ISNUMBER(SEARCH("bench",$B28)),IF($C28&gt;=0.5,IF($C28&lt;0.6,$D28*$E28," ")," ")," ")</f>
        <v xml:space="preserve"> </v>
      </c>
      <c r="S25" s="4" t="str">
        <f>IF(ISNUMBER(SEARCH("bench",$B28)),IF($C28&gt;=0.6,IF($C28&lt;0.7,$D28*$E28," ")," ")," ")</f>
        <v xml:space="preserve"> </v>
      </c>
      <c r="T25" s="4" t="str">
        <f>IF(ISNUMBER(SEARCH("bench",$B28)),IF($C28&gt;=0.7,IF($C28&lt;0.8,$D28*$E28," ")," ")," ")</f>
        <v xml:space="preserve"> </v>
      </c>
      <c r="U25" s="4" t="str">
        <f>IF(ISNUMBER(SEARCH("bench",$B28)),IF($C28&gt;=0.8,IF($C28&lt;0.9,$D28*$E28," ")," ")," ")</f>
        <v xml:space="preserve"> </v>
      </c>
      <c r="V25" s="4" t="str">
        <f>IF(ISNUMBER(SEARCH("bench",$B28)),IF($C28&gt;=0.9,$D28*$E28," ")," ")</f>
        <v xml:space="preserve"> </v>
      </c>
      <c r="W25" s="4" t="str">
        <f>IF(ISNUMBER(SEARCH("deadlift",$B28)),IF($C28&gt;=0.5,IF($C28&lt;0.6,$D28*$E28," ")," ")," ")</f>
        <v xml:space="preserve"> </v>
      </c>
      <c r="X25" s="4" t="str">
        <f>IF(ISNUMBER(SEARCH("deadlift",$B28)),IF($C28&gt;=0.6,IF($C28&lt;0.7,$D28*$E28," ")," ")," ")</f>
        <v xml:space="preserve"> </v>
      </c>
      <c r="Y25" s="4" t="str">
        <f>IF(ISNUMBER(SEARCH("deadlift",$B28)),IF($C28&gt;=0.7,IF($C28&lt;0.8,$D28*$E28," ")," ")," ")</f>
        <v xml:space="preserve"> </v>
      </c>
      <c r="Z25" s="4" t="str">
        <f>IF(ISNUMBER(SEARCH("deadlift",$B28)),IF($C28&gt;=0.8,IF($C28&lt;0.9,$D28*$E28," ")," ")," ")</f>
        <v xml:space="preserve"> </v>
      </c>
      <c r="AA25" s="4" t="str">
        <f>IF(ISNUMBER(SEARCH("deadlift",$B28)),IF($C28&gt;=0.9,$D28*$E28," ")," ")</f>
        <v xml:space="preserve"> </v>
      </c>
      <c r="AB25" s="5"/>
      <c r="AC25" s="330"/>
      <c r="AD25" s="330"/>
      <c r="AE25" s="8"/>
      <c r="AF25" s="8"/>
      <c r="AG25" s="8"/>
      <c r="AH25" s="8"/>
      <c r="AI25" s="8"/>
      <c r="AJ25" s="16"/>
    </row>
    <row r="26" spans="1:36">
      <c r="A26" s="38"/>
      <c r="B26" s="321" t="str">
        <f>+B25</f>
        <v>Squat</v>
      </c>
      <c r="C26" s="35">
        <v>0.9</v>
      </c>
      <c r="D26" s="36">
        <v>1</v>
      </c>
      <c r="E26" s="37">
        <v>1</v>
      </c>
      <c r="F26" s="36">
        <f t="shared" si="21"/>
        <v>90</v>
      </c>
      <c r="G26" s="114">
        <f>+D26*E26</f>
        <v>1</v>
      </c>
      <c r="H26" s="114">
        <f>+F26*G26</f>
        <v>90</v>
      </c>
      <c r="I26" s="4"/>
      <c r="J26" s="4"/>
      <c r="K26" s="4"/>
      <c r="L26" s="4"/>
      <c r="M26" s="114" t="str">
        <f t="shared" si="22"/>
        <v xml:space="preserve"> </v>
      </c>
      <c r="N26" s="114" t="str">
        <f t="shared" si="23"/>
        <v xml:space="preserve"> </v>
      </c>
      <c r="O26" s="114" t="str">
        <f t="shared" si="24"/>
        <v xml:space="preserve"> </v>
      </c>
      <c r="P26" s="114" t="str">
        <f t="shared" si="25"/>
        <v xml:space="preserve"> </v>
      </c>
      <c r="Q26" s="114">
        <f t="shared" si="26"/>
        <v>1</v>
      </c>
      <c r="R26" s="4"/>
      <c r="S26" s="4"/>
      <c r="T26" s="4"/>
      <c r="U26" s="4"/>
      <c r="V26" s="4"/>
      <c r="W26" s="4"/>
      <c r="X26" s="4"/>
      <c r="Y26" s="4"/>
      <c r="Z26" s="4"/>
      <c r="AA26" s="4"/>
      <c r="AB26" s="8"/>
      <c r="AC26" s="330"/>
      <c r="AD26" s="8"/>
      <c r="AE26" s="8"/>
      <c r="AF26" s="8"/>
      <c r="AG26" s="8"/>
      <c r="AH26" s="8"/>
      <c r="AI26" s="8"/>
      <c r="AJ26" s="16"/>
    </row>
    <row r="27" spans="1:36">
      <c r="A27" s="38"/>
      <c r="B27" s="321" t="str">
        <f>+B26</f>
        <v>Squat</v>
      </c>
      <c r="C27" s="35">
        <v>1</v>
      </c>
      <c r="D27" s="36">
        <v>1</v>
      </c>
      <c r="E27" s="37">
        <v>3</v>
      </c>
      <c r="F27" s="36">
        <f t="shared" si="21"/>
        <v>100</v>
      </c>
      <c r="G27" s="114">
        <f t="shared" ref="G27" si="30">+D27*E27</f>
        <v>3</v>
      </c>
      <c r="H27" s="114">
        <f t="shared" ref="H27" si="31">+F27*G27</f>
        <v>300</v>
      </c>
      <c r="I27" s="4"/>
      <c r="J27" s="4"/>
      <c r="K27" s="4"/>
      <c r="L27" s="4"/>
      <c r="M27" s="114" t="str">
        <f t="shared" si="22"/>
        <v xml:space="preserve"> </v>
      </c>
      <c r="N27" s="114" t="str">
        <f t="shared" si="23"/>
        <v xml:space="preserve"> </v>
      </c>
      <c r="O27" s="114" t="str">
        <f t="shared" si="24"/>
        <v xml:space="preserve"> </v>
      </c>
      <c r="P27" s="114" t="str">
        <f t="shared" si="25"/>
        <v xml:space="preserve"> </v>
      </c>
      <c r="Q27" s="114">
        <f t="shared" si="26"/>
        <v>3</v>
      </c>
      <c r="R27" s="4"/>
      <c r="S27" s="4"/>
      <c r="T27" s="4"/>
      <c r="U27" s="4"/>
      <c r="V27" s="4"/>
      <c r="W27" s="4"/>
      <c r="X27" s="4"/>
      <c r="Y27" s="4"/>
      <c r="Z27" s="4"/>
      <c r="AA27" s="4"/>
      <c r="AB27" s="8"/>
      <c r="AC27" s="330"/>
      <c r="AD27" s="330"/>
      <c r="AE27" s="330"/>
      <c r="AF27" s="8"/>
      <c r="AG27" s="8"/>
      <c r="AH27" s="8"/>
      <c r="AI27" s="8"/>
      <c r="AJ27" s="16"/>
    </row>
    <row r="28" spans="1:36">
      <c r="A28" s="264"/>
      <c r="B28" s="8"/>
      <c r="C28" s="8"/>
      <c r="D28" s="8"/>
      <c r="E28" s="8"/>
      <c r="F28" s="366"/>
      <c r="G28" s="4"/>
      <c r="H28" s="4"/>
      <c r="I28" s="4"/>
      <c r="J28" s="4"/>
      <c r="K28" s="4"/>
      <c r="L28" s="4"/>
      <c r="M28" s="4"/>
      <c r="N28" s="4"/>
      <c r="O28" s="4"/>
      <c r="P28" s="4"/>
      <c r="Q28" s="4"/>
      <c r="R28" s="4"/>
      <c r="S28" s="4"/>
      <c r="T28" s="4"/>
      <c r="U28" s="4"/>
      <c r="V28" s="4"/>
      <c r="W28" s="4"/>
      <c r="X28" s="4"/>
      <c r="Y28" s="4"/>
      <c r="Z28" s="4"/>
      <c r="AA28" s="4"/>
      <c r="AB28" s="8"/>
      <c r="AC28" s="8"/>
      <c r="AD28" s="8"/>
      <c r="AE28" s="8"/>
      <c r="AF28" s="8"/>
      <c r="AG28" s="8"/>
      <c r="AH28" s="8"/>
      <c r="AI28" s="8"/>
      <c r="AJ28" s="16"/>
    </row>
    <row r="29" spans="1:36">
      <c r="A29" s="322">
        <v>2</v>
      </c>
      <c r="B29" s="323" t="s">
        <v>8</v>
      </c>
      <c r="C29" s="324">
        <v>0.5</v>
      </c>
      <c r="D29" s="325">
        <v>3</v>
      </c>
      <c r="E29" s="326">
        <v>1</v>
      </c>
      <c r="F29" s="325">
        <f t="shared" ref="F29:F34" si="32">MROUND(BP*C29,AR)</f>
        <v>50</v>
      </c>
      <c r="G29" s="4"/>
      <c r="H29" s="4"/>
      <c r="I29" s="327">
        <f t="shared" ref="I29:I32" si="33">+D29*E29</f>
        <v>3</v>
      </c>
      <c r="J29" s="327">
        <f>+I29*F29</f>
        <v>150</v>
      </c>
      <c r="K29" s="4"/>
      <c r="L29" s="4"/>
      <c r="M29" s="4"/>
      <c r="N29" s="4"/>
      <c r="O29" s="4"/>
      <c r="P29" s="4"/>
      <c r="Q29" s="4"/>
      <c r="R29" s="327">
        <f t="shared" ref="R29:R34" si="34">IF(ISNUMBER(SEARCH("bench",$B29)),IF($C29&gt;=0.5,IF($C29&lt;0.6,$D29*$E29," ")," ")," ")</f>
        <v>3</v>
      </c>
      <c r="S29" s="327" t="str">
        <f t="shared" ref="S29:S34" si="35">IF(ISNUMBER(SEARCH("bench",$B29)),IF($C29&gt;=0.6,IF($C29&lt;0.7,$D29*$E29," ")," ")," ")</f>
        <v xml:space="preserve"> </v>
      </c>
      <c r="T29" s="327" t="str">
        <f t="shared" ref="T29:T34" si="36">IF(ISNUMBER(SEARCH("bench",$B29)),IF($C29&gt;=0.7,IF($C29&lt;0.8,$D29*$E29," ")," ")," ")</f>
        <v xml:space="preserve"> </v>
      </c>
      <c r="U29" s="327" t="str">
        <f t="shared" ref="U29:U34" si="37">IF(ISNUMBER(SEARCH("bench",$B29)),IF($C29&gt;=0.8,IF($C29&lt;0.9,$D29*$E29," ")," ")," ")</f>
        <v xml:space="preserve"> </v>
      </c>
      <c r="V29" s="327" t="str">
        <f t="shared" ref="V29:V34" si="38">IF(ISNUMBER(SEARCH("bench",$B29)),IF($C29&gt;=0.9,$D29*$E29," ")," ")</f>
        <v xml:space="preserve"> </v>
      </c>
      <c r="W29" s="4"/>
      <c r="X29" s="4"/>
      <c r="Y29" s="4"/>
      <c r="Z29" s="4"/>
      <c r="AA29" s="4"/>
      <c r="AB29" s="8"/>
      <c r="AC29" s="330"/>
      <c r="AD29" s="8"/>
      <c r="AE29" s="8"/>
      <c r="AF29" s="8"/>
      <c r="AG29" s="8"/>
      <c r="AH29" s="8"/>
      <c r="AI29" s="8"/>
      <c r="AJ29" s="16"/>
    </row>
    <row r="30" spans="1:36">
      <c r="A30" s="322"/>
      <c r="B30" s="328" t="str">
        <f>+B29</f>
        <v>BenchPress</v>
      </c>
      <c r="C30" s="10">
        <v>0.6</v>
      </c>
      <c r="D30" s="11">
        <v>3</v>
      </c>
      <c r="E30" s="12">
        <v>1</v>
      </c>
      <c r="F30" s="11">
        <f t="shared" si="32"/>
        <v>60</v>
      </c>
      <c r="G30" s="4"/>
      <c r="H30" s="4"/>
      <c r="I30" s="111">
        <f t="shared" si="33"/>
        <v>3</v>
      </c>
      <c r="J30" s="111">
        <f t="shared" ref="J30:J31" si="39">+I30*F30</f>
        <v>180</v>
      </c>
      <c r="K30" s="4"/>
      <c r="L30" s="4"/>
      <c r="M30" s="4"/>
      <c r="N30" s="4"/>
      <c r="O30" s="4"/>
      <c r="P30" s="4"/>
      <c r="Q30" s="4"/>
      <c r="R30" s="111" t="str">
        <f t="shared" si="34"/>
        <v xml:space="preserve"> </v>
      </c>
      <c r="S30" s="111">
        <f t="shared" si="35"/>
        <v>3</v>
      </c>
      <c r="T30" s="111" t="str">
        <f t="shared" si="36"/>
        <v xml:space="preserve"> </v>
      </c>
      <c r="U30" s="111" t="str">
        <f t="shared" si="37"/>
        <v xml:space="preserve"> </v>
      </c>
      <c r="V30" s="111" t="str">
        <f t="shared" si="38"/>
        <v xml:space="preserve"> </v>
      </c>
      <c r="W30" s="4"/>
      <c r="X30" s="4" t="str">
        <f>IF(ISNUMBER(SEARCH("deadlift",$B33)),IF($C33&gt;=0.6,IF($C33&lt;0.7,$D33*$E33," ")," ")," ")</f>
        <v xml:space="preserve"> </v>
      </c>
      <c r="Y30" s="4" t="str">
        <f>IF(ISNUMBER(SEARCH("deadlift",$B33)),IF($C33&gt;=0.7,IF($C33&lt;0.8,$D33*$E33," ")," ")," ")</f>
        <v xml:space="preserve"> </v>
      </c>
      <c r="Z30" s="4" t="str">
        <f>IF(ISNUMBER(SEARCH("deadlift",$B33)),IF($C33&gt;=0.8,IF($C33&lt;0.9,$D33*$E33," ")," ")," ")</f>
        <v xml:space="preserve"> </v>
      </c>
      <c r="AA30" s="4" t="str">
        <f>IF(ISNUMBER(SEARCH("deadlift",$B33)),IF($C33&gt;=0.9,$D33*$E33," ")," ")</f>
        <v xml:space="preserve"> </v>
      </c>
      <c r="AB30" s="5"/>
      <c r="AC30" s="330"/>
      <c r="AD30" s="8"/>
      <c r="AE30" s="8"/>
      <c r="AF30" s="8"/>
      <c r="AG30" s="8"/>
      <c r="AH30" s="8"/>
      <c r="AI30" s="8"/>
      <c r="AJ30" s="16"/>
    </row>
    <row r="31" spans="1:36">
      <c r="A31" s="15"/>
      <c r="B31" s="328" t="str">
        <f t="shared" ref="B31:B34" si="40">+B30</f>
        <v>BenchPress</v>
      </c>
      <c r="C31" s="10">
        <v>0.7</v>
      </c>
      <c r="D31" s="11">
        <v>2</v>
      </c>
      <c r="E31" s="12">
        <v>2</v>
      </c>
      <c r="F31" s="11">
        <f t="shared" si="32"/>
        <v>70</v>
      </c>
      <c r="G31" s="4"/>
      <c r="H31" s="4"/>
      <c r="I31" s="111">
        <f t="shared" si="33"/>
        <v>4</v>
      </c>
      <c r="J31" s="111">
        <f t="shared" si="39"/>
        <v>280</v>
      </c>
      <c r="K31" s="4"/>
      <c r="L31" s="4"/>
      <c r="M31" s="4"/>
      <c r="N31" s="4"/>
      <c r="O31" s="4"/>
      <c r="P31" s="4"/>
      <c r="Q31" s="4"/>
      <c r="R31" s="111" t="str">
        <f t="shared" si="34"/>
        <v xml:space="preserve"> </v>
      </c>
      <c r="S31" s="111" t="str">
        <f t="shared" si="35"/>
        <v xml:space="preserve"> </v>
      </c>
      <c r="T31" s="111">
        <f t="shared" si="36"/>
        <v>4</v>
      </c>
      <c r="U31" s="111" t="str">
        <f t="shared" si="37"/>
        <v xml:space="preserve"> </v>
      </c>
      <c r="V31" s="111" t="str">
        <f t="shared" si="38"/>
        <v xml:space="preserve"> </v>
      </c>
      <c r="W31" s="4"/>
      <c r="X31" s="4" t="str">
        <f>IF(ISNUMBER(SEARCH("deadlift",$B34)),IF($C34&gt;=0.6,IF($C34&lt;0.7,$D34*$E34," ")," ")," ")</f>
        <v xml:space="preserve"> </v>
      </c>
      <c r="Y31" s="4" t="str">
        <f>IF(ISNUMBER(SEARCH("deadlift",$B34)),IF($C34&gt;=0.7,IF($C34&lt;0.8,$D34*$E34," ")," ")," ")</f>
        <v xml:space="preserve"> </v>
      </c>
      <c r="Z31" s="4" t="str">
        <f>IF(ISNUMBER(SEARCH("deadlift",$B34)),IF($C34&gt;=0.8,IF($C34&lt;0.9,$D34*$E34," ")," ")," ")</f>
        <v xml:space="preserve"> </v>
      </c>
      <c r="AA31" s="4" t="str">
        <f>IF(ISNUMBER(SEARCH("deadlift",$B34)),IF($C34&gt;=0.9,$D34*$E34," ")," ")</f>
        <v xml:space="preserve"> </v>
      </c>
      <c r="AB31" s="5"/>
      <c r="AC31" s="330"/>
      <c r="AD31" s="330"/>
      <c r="AE31" s="8"/>
      <c r="AF31" s="8"/>
      <c r="AG31" s="8"/>
      <c r="AH31" s="8"/>
      <c r="AI31" s="8"/>
      <c r="AJ31" s="16"/>
    </row>
    <row r="32" spans="1:36">
      <c r="A32" s="15"/>
      <c r="B32" s="328" t="str">
        <f>+B31</f>
        <v>BenchPress</v>
      </c>
      <c r="C32" s="10">
        <v>0.8</v>
      </c>
      <c r="D32" s="11">
        <v>2</v>
      </c>
      <c r="E32" s="12">
        <v>2</v>
      </c>
      <c r="F32" s="11">
        <f t="shared" si="32"/>
        <v>80</v>
      </c>
      <c r="G32" s="4"/>
      <c r="H32" s="4"/>
      <c r="I32" s="111">
        <f t="shared" si="33"/>
        <v>4</v>
      </c>
      <c r="J32" s="111">
        <f>+I32*F32</f>
        <v>320</v>
      </c>
      <c r="K32" s="4"/>
      <c r="L32" s="4"/>
      <c r="M32" s="4"/>
      <c r="N32" s="4"/>
      <c r="O32" s="4"/>
      <c r="P32" s="4"/>
      <c r="Q32" s="4"/>
      <c r="R32" s="111" t="str">
        <f t="shared" si="34"/>
        <v xml:space="preserve"> </v>
      </c>
      <c r="S32" s="111" t="str">
        <f t="shared" si="35"/>
        <v xml:space="preserve"> </v>
      </c>
      <c r="T32" s="111" t="str">
        <f t="shared" si="36"/>
        <v xml:space="preserve"> </v>
      </c>
      <c r="U32" s="111">
        <f t="shared" si="37"/>
        <v>4</v>
      </c>
      <c r="V32" s="111" t="str">
        <f t="shared" si="38"/>
        <v xml:space="preserve"> </v>
      </c>
      <c r="W32" s="4"/>
      <c r="X32" s="4" t="str">
        <f>IF(ISNUMBER(SEARCH("deadlift",$B35)),IF($C35&gt;=0.6,IF($C35&lt;0.7,$D35*$E35," ")," ")," ")</f>
        <v xml:space="preserve"> </v>
      </c>
      <c r="Y32" s="4" t="str">
        <f>IF(ISNUMBER(SEARCH("deadlift",$B35)),IF($C35&gt;=0.7,IF($C35&lt;0.8,$D35*$E35," ")," ")," ")</f>
        <v xml:space="preserve"> </v>
      </c>
      <c r="Z32" s="4" t="str">
        <f>IF(ISNUMBER(SEARCH("deadlift",$B35)),IF($C35&gt;=0.8,IF($C35&lt;0.9,$D35*$E35," ")," ")," ")</f>
        <v xml:space="preserve"> </v>
      </c>
      <c r="AA32" s="4" t="str">
        <f>IF(ISNUMBER(SEARCH("deadlift",$B35)),IF($C35&gt;=0.9,$D35*$E35," ")," ")</f>
        <v xml:space="preserve"> </v>
      </c>
      <c r="AB32" s="5"/>
      <c r="AC32" s="330"/>
      <c r="AD32" s="330"/>
      <c r="AE32" s="8"/>
      <c r="AF32" s="8"/>
      <c r="AG32" s="8"/>
      <c r="AH32" s="8"/>
      <c r="AI32" s="8"/>
      <c r="AJ32" s="16"/>
    </row>
    <row r="33" spans="1:36">
      <c r="A33" s="15"/>
      <c r="B33" s="328" t="str">
        <f t="shared" si="40"/>
        <v>BenchPress</v>
      </c>
      <c r="C33" s="10">
        <v>0.9</v>
      </c>
      <c r="D33" s="11">
        <v>1</v>
      </c>
      <c r="E33" s="12">
        <v>1</v>
      </c>
      <c r="F33" s="11">
        <f t="shared" si="32"/>
        <v>90</v>
      </c>
      <c r="G33" s="4"/>
      <c r="H33" s="4"/>
      <c r="I33" s="111">
        <f t="shared" ref="I33:I34" si="41">+D33*E33</f>
        <v>1</v>
      </c>
      <c r="J33" s="111">
        <f>+I33*F33</f>
        <v>90</v>
      </c>
      <c r="K33" s="4"/>
      <c r="L33" s="4"/>
      <c r="M33" s="4"/>
      <c r="N33" s="4"/>
      <c r="O33" s="4"/>
      <c r="P33" s="4"/>
      <c r="Q33" s="4"/>
      <c r="R33" s="111" t="str">
        <f t="shared" si="34"/>
        <v xml:space="preserve"> </v>
      </c>
      <c r="S33" s="111" t="str">
        <f t="shared" si="35"/>
        <v xml:space="preserve"> </v>
      </c>
      <c r="T33" s="111" t="str">
        <f t="shared" si="36"/>
        <v xml:space="preserve"> </v>
      </c>
      <c r="U33" s="111" t="str">
        <f t="shared" si="37"/>
        <v xml:space="preserve"> </v>
      </c>
      <c r="V33" s="111">
        <f t="shared" si="38"/>
        <v>1</v>
      </c>
      <c r="W33" s="4"/>
      <c r="X33" s="4" t="str">
        <f>IF(ISNUMBER(SEARCH("deadlift",$B36)),IF($C36&gt;=0.6,IF($C36&lt;0.7,$D36*$E36," ")," ")," ")</f>
        <v xml:space="preserve"> </v>
      </c>
      <c r="Y33" s="4" t="str">
        <f>IF(ISNUMBER(SEARCH("deadlift",$B36)),IF($C36&gt;=0.7,IF($C36&lt;0.8,$D36*$E36," ")," ")," ")</f>
        <v xml:space="preserve"> </v>
      </c>
      <c r="Z33" s="4" t="str">
        <f>IF(ISNUMBER(SEARCH("deadlift",$B36)),IF($C36&gt;=0.8,IF($C36&lt;0.9,$D36*$E36," ")," ")," ")</f>
        <v xml:space="preserve"> </v>
      </c>
      <c r="AA33" s="4" t="str">
        <f>IF(ISNUMBER(SEARCH("deadlift",$B36)),IF($C36&gt;=0.9,$D36*$E36," ")," ")</f>
        <v xml:space="preserve"> </v>
      </c>
      <c r="AB33" s="5"/>
      <c r="AC33" s="330"/>
      <c r="AD33" s="8"/>
      <c r="AE33" s="8"/>
      <c r="AF33" s="8"/>
      <c r="AG33" s="8"/>
      <c r="AH33" s="8"/>
      <c r="AI33" s="8"/>
      <c r="AJ33" s="16"/>
    </row>
    <row r="34" spans="1:36">
      <c r="A34" s="15"/>
      <c r="B34" s="328" t="str">
        <f t="shared" si="40"/>
        <v>BenchPress</v>
      </c>
      <c r="C34" s="10">
        <v>1</v>
      </c>
      <c r="D34" s="11">
        <v>1</v>
      </c>
      <c r="E34" s="12">
        <v>3</v>
      </c>
      <c r="F34" s="11">
        <f t="shared" si="32"/>
        <v>100</v>
      </c>
      <c r="G34" s="4"/>
      <c r="H34" s="4"/>
      <c r="I34" s="111">
        <f t="shared" si="41"/>
        <v>3</v>
      </c>
      <c r="J34" s="111">
        <f t="shared" ref="J34" si="42">+I34*F34</f>
        <v>300</v>
      </c>
      <c r="K34" s="4"/>
      <c r="L34" s="4"/>
      <c r="M34" s="4"/>
      <c r="N34" s="4"/>
      <c r="O34" s="4"/>
      <c r="P34" s="4"/>
      <c r="Q34" s="4"/>
      <c r="R34" s="111" t="str">
        <f t="shared" si="34"/>
        <v xml:space="preserve"> </v>
      </c>
      <c r="S34" s="111" t="str">
        <f t="shared" si="35"/>
        <v xml:space="preserve"> </v>
      </c>
      <c r="T34" s="111" t="str">
        <f t="shared" si="36"/>
        <v xml:space="preserve"> </v>
      </c>
      <c r="U34" s="111" t="str">
        <f t="shared" si="37"/>
        <v xml:space="preserve"> </v>
      </c>
      <c r="V34" s="111">
        <f t="shared" si="38"/>
        <v>3</v>
      </c>
      <c r="W34" s="4"/>
      <c r="X34" s="4"/>
      <c r="Y34" s="4"/>
      <c r="Z34" s="4"/>
      <c r="AA34" s="4"/>
      <c r="AB34" s="8"/>
      <c r="AC34" s="330"/>
      <c r="AD34" s="330"/>
      <c r="AE34" s="330"/>
      <c r="AF34" s="8"/>
      <c r="AG34" s="8"/>
      <c r="AH34" s="8"/>
      <c r="AI34" s="8"/>
      <c r="AJ34" s="16"/>
    </row>
    <row r="35" spans="1:36">
      <c r="A35" s="264"/>
      <c r="B35" s="8"/>
      <c r="C35" s="8"/>
      <c r="D35" s="8"/>
      <c r="E35" s="8"/>
      <c r="F35" s="366"/>
      <c r="G35" s="4"/>
      <c r="H35" s="4"/>
      <c r="I35" s="4"/>
      <c r="J35" s="4"/>
      <c r="K35" s="4"/>
      <c r="L35" s="4"/>
      <c r="M35" s="4"/>
      <c r="N35" s="4"/>
      <c r="O35" s="4"/>
      <c r="P35" s="4"/>
      <c r="Q35" s="4"/>
      <c r="R35" s="4"/>
      <c r="S35" s="4"/>
      <c r="T35" s="4"/>
      <c r="U35" s="4"/>
      <c r="V35" s="4"/>
      <c r="W35" s="4"/>
      <c r="X35" s="4"/>
      <c r="Y35" s="4"/>
      <c r="Z35" s="4"/>
      <c r="AA35" s="4"/>
      <c r="AB35" s="8"/>
      <c r="AC35" s="8"/>
      <c r="AD35" s="8"/>
      <c r="AE35" s="8"/>
      <c r="AF35" s="8"/>
      <c r="AG35" s="8"/>
      <c r="AH35" s="8"/>
      <c r="AI35" s="8"/>
      <c r="AJ35" s="16"/>
    </row>
    <row r="36" spans="1:36">
      <c r="A36" s="341">
        <v>3</v>
      </c>
      <c r="B36" s="342" t="s">
        <v>67</v>
      </c>
      <c r="C36" s="343">
        <v>0.5</v>
      </c>
      <c r="D36" s="335">
        <v>5</v>
      </c>
      <c r="E36" s="335">
        <v>1</v>
      </c>
      <c r="F36" s="372">
        <f t="shared" ref="F36:F41" si="43">MROUND(DL*C36,AR)</f>
        <v>50</v>
      </c>
      <c r="G36" s="4"/>
      <c r="H36" s="4"/>
      <c r="I36" s="4"/>
      <c r="J36" s="4"/>
      <c r="K36" s="334">
        <f>+D36*E36</f>
        <v>5</v>
      </c>
      <c r="L36" s="334">
        <f>+K36*F36</f>
        <v>250</v>
      </c>
      <c r="M36" s="4"/>
      <c r="N36" s="4"/>
      <c r="O36" s="4"/>
      <c r="P36" s="4"/>
      <c r="Q36" s="4"/>
      <c r="R36" s="4"/>
      <c r="S36" s="4"/>
      <c r="T36" s="4"/>
      <c r="U36" s="4"/>
      <c r="V36" s="4"/>
      <c r="W36" s="334">
        <f t="shared" ref="W36:W42" si="44">IF(ISNUMBER(SEARCH("deadlift",$B36)),IF($C36&gt;=0.5,IF($C36&lt;0.6,$D36*$E36," ")," ")," ")</f>
        <v>5</v>
      </c>
      <c r="X36" s="334" t="str">
        <f t="shared" ref="X36:X42" si="45">IF(ISNUMBER(SEARCH("deadlift",$B36)),IF($C36&gt;=0.6,IF($C36&lt;0.7,$D36*$E36," ")," ")," ")</f>
        <v xml:space="preserve"> </v>
      </c>
      <c r="Y36" s="334" t="str">
        <f t="shared" ref="Y36:Y42" si="46">IF(ISNUMBER(SEARCH("deadlift",$B36)),IF($C36&gt;=0.7,IF($C36&lt;0.8,$D36*$E36," ")," ")," ")</f>
        <v xml:space="preserve"> </v>
      </c>
      <c r="Z36" s="334" t="str">
        <f t="shared" ref="Z36:Z42" si="47">IF(ISNUMBER(SEARCH("deadlift",$B36)),IF($C36&gt;=0.8,IF($C36&lt;0.9,$D36*$E36," ")," ")," ")</f>
        <v xml:space="preserve"> </v>
      </c>
      <c r="AA36" s="334" t="str">
        <f t="shared" ref="AA36:AA42" si="48">IF(ISNUMBER(SEARCH("deadlift",$B36)),IF($C36&gt;=0.9,$D36*$E36," ")," ")</f>
        <v xml:space="preserve"> </v>
      </c>
      <c r="AB36" s="8"/>
      <c r="AC36" s="330"/>
      <c r="AD36" s="8"/>
      <c r="AE36" s="8"/>
      <c r="AF36" s="8"/>
      <c r="AG36" s="8"/>
      <c r="AH36" s="8"/>
      <c r="AI36" s="8"/>
      <c r="AJ36" s="16"/>
    </row>
    <row r="37" spans="1:36">
      <c r="A37" s="344"/>
      <c r="B37" s="345" t="str">
        <f>+B36</f>
        <v>Deadlift</v>
      </c>
      <c r="C37" s="343">
        <v>0.6</v>
      </c>
      <c r="D37" s="335">
        <v>4</v>
      </c>
      <c r="E37" s="335">
        <v>1</v>
      </c>
      <c r="F37" s="372">
        <f t="shared" si="43"/>
        <v>60</v>
      </c>
      <c r="G37" s="4"/>
      <c r="H37" s="4"/>
      <c r="I37" s="4"/>
      <c r="J37" s="4"/>
      <c r="K37" s="100">
        <f t="shared" ref="K37:K41" si="49">+D37*E37</f>
        <v>4</v>
      </c>
      <c r="L37" s="334">
        <f t="shared" ref="L37:L41" si="50">+K37*F37</f>
        <v>240</v>
      </c>
      <c r="M37" s="4"/>
      <c r="N37" s="4"/>
      <c r="O37" s="4"/>
      <c r="P37" s="4"/>
      <c r="Q37" s="4"/>
      <c r="R37" s="4"/>
      <c r="S37" s="4"/>
      <c r="T37" s="4"/>
      <c r="U37" s="4"/>
      <c r="V37" s="4"/>
      <c r="W37" s="334" t="str">
        <f t="shared" si="44"/>
        <v xml:space="preserve"> </v>
      </c>
      <c r="X37" s="334">
        <f t="shared" si="45"/>
        <v>4</v>
      </c>
      <c r="Y37" s="334" t="str">
        <f t="shared" si="46"/>
        <v xml:space="preserve"> </v>
      </c>
      <c r="Z37" s="334" t="str">
        <f t="shared" si="47"/>
        <v xml:space="preserve"> </v>
      </c>
      <c r="AA37" s="334" t="str">
        <f t="shared" si="48"/>
        <v xml:space="preserve"> </v>
      </c>
      <c r="AB37" s="8"/>
      <c r="AC37" s="330"/>
      <c r="AD37" s="8"/>
      <c r="AE37" s="8"/>
      <c r="AF37" s="8"/>
      <c r="AG37" s="8"/>
      <c r="AH37" s="8"/>
      <c r="AI37" s="8"/>
      <c r="AJ37" s="16"/>
    </row>
    <row r="38" spans="1:36">
      <c r="A38" s="344"/>
      <c r="B38" s="345" t="str">
        <f t="shared" ref="B38:B41" si="51">+B37</f>
        <v>Deadlift</v>
      </c>
      <c r="C38" s="343">
        <v>0.7</v>
      </c>
      <c r="D38" s="335">
        <v>3</v>
      </c>
      <c r="E38" s="335">
        <v>2</v>
      </c>
      <c r="F38" s="372">
        <f t="shared" si="43"/>
        <v>70</v>
      </c>
      <c r="G38" s="4"/>
      <c r="H38" s="4"/>
      <c r="I38" s="4"/>
      <c r="J38" s="4"/>
      <c r="K38" s="100">
        <f t="shared" si="49"/>
        <v>6</v>
      </c>
      <c r="L38" s="334">
        <f t="shared" si="50"/>
        <v>420</v>
      </c>
      <c r="M38" s="4"/>
      <c r="N38" s="4"/>
      <c r="O38" s="4"/>
      <c r="P38" s="4"/>
      <c r="Q38" s="4"/>
      <c r="R38" s="4"/>
      <c r="S38" s="4"/>
      <c r="T38" s="4"/>
      <c r="U38" s="4"/>
      <c r="V38" s="4"/>
      <c r="W38" s="334" t="str">
        <f t="shared" si="44"/>
        <v xml:space="preserve"> </v>
      </c>
      <c r="X38" s="334" t="str">
        <f t="shared" si="45"/>
        <v xml:space="preserve"> </v>
      </c>
      <c r="Y38" s="334">
        <f t="shared" si="46"/>
        <v>6</v>
      </c>
      <c r="Z38" s="334" t="str">
        <f t="shared" si="47"/>
        <v xml:space="preserve"> </v>
      </c>
      <c r="AA38" s="334" t="str">
        <f t="shared" si="48"/>
        <v xml:space="preserve"> </v>
      </c>
      <c r="AB38" s="8"/>
      <c r="AC38" s="330"/>
      <c r="AD38" s="330"/>
      <c r="AE38" s="8"/>
      <c r="AF38" s="8"/>
      <c r="AG38" s="8"/>
      <c r="AH38" s="8"/>
      <c r="AI38" s="8"/>
      <c r="AJ38" s="16"/>
    </row>
    <row r="39" spans="1:36">
      <c r="A39" s="344"/>
      <c r="B39" s="345" t="str">
        <f t="shared" si="51"/>
        <v>Deadlift</v>
      </c>
      <c r="C39" s="343">
        <v>0.8</v>
      </c>
      <c r="D39" s="335">
        <v>2</v>
      </c>
      <c r="E39" s="335">
        <v>1</v>
      </c>
      <c r="F39" s="372">
        <f t="shared" si="43"/>
        <v>80</v>
      </c>
      <c r="G39" s="4"/>
      <c r="H39" s="4"/>
      <c r="I39" s="4"/>
      <c r="J39" s="4"/>
      <c r="K39" s="100">
        <f t="shared" si="49"/>
        <v>2</v>
      </c>
      <c r="L39" s="334">
        <f t="shared" si="50"/>
        <v>160</v>
      </c>
      <c r="M39" s="4"/>
      <c r="N39" s="4"/>
      <c r="O39" s="4"/>
      <c r="P39" s="4"/>
      <c r="Q39" s="4"/>
      <c r="R39" s="4"/>
      <c r="S39" s="4"/>
      <c r="T39" s="4"/>
      <c r="U39" s="4"/>
      <c r="V39" s="4"/>
      <c r="W39" s="334" t="str">
        <f t="shared" si="44"/>
        <v xml:space="preserve"> </v>
      </c>
      <c r="X39" s="334" t="str">
        <f t="shared" si="45"/>
        <v xml:space="preserve"> </v>
      </c>
      <c r="Y39" s="334" t="str">
        <f t="shared" si="46"/>
        <v xml:space="preserve"> </v>
      </c>
      <c r="Z39" s="334">
        <f t="shared" si="47"/>
        <v>2</v>
      </c>
      <c r="AA39" s="334" t="str">
        <f t="shared" si="48"/>
        <v xml:space="preserve"> </v>
      </c>
      <c r="AB39" s="8"/>
      <c r="AC39" s="330"/>
      <c r="AD39" s="8"/>
      <c r="AE39" s="8"/>
      <c r="AF39" s="8"/>
      <c r="AG39" s="8"/>
      <c r="AH39" s="8"/>
      <c r="AI39" s="8"/>
      <c r="AJ39" s="16"/>
    </row>
    <row r="40" spans="1:36">
      <c r="A40" s="344"/>
      <c r="B40" s="345" t="str">
        <f t="shared" si="51"/>
        <v>Deadlift</v>
      </c>
      <c r="C40" s="343">
        <v>0.9</v>
      </c>
      <c r="D40" s="335">
        <v>1</v>
      </c>
      <c r="E40" s="335">
        <v>1</v>
      </c>
      <c r="F40" s="372">
        <f t="shared" si="43"/>
        <v>90</v>
      </c>
      <c r="G40" s="4"/>
      <c r="H40" s="4"/>
      <c r="I40" s="4"/>
      <c r="J40" s="4"/>
      <c r="K40" s="100">
        <f t="shared" si="49"/>
        <v>1</v>
      </c>
      <c r="L40" s="334">
        <f t="shared" si="50"/>
        <v>90</v>
      </c>
      <c r="M40" s="4"/>
      <c r="N40" s="4"/>
      <c r="O40" s="4"/>
      <c r="P40" s="4"/>
      <c r="Q40" s="4"/>
      <c r="R40" s="4"/>
      <c r="S40" s="4"/>
      <c r="T40" s="4"/>
      <c r="U40" s="4"/>
      <c r="V40" s="4"/>
      <c r="W40" s="334" t="str">
        <f t="shared" si="44"/>
        <v xml:space="preserve"> </v>
      </c>
      <c r="X40" s="334" t="str">
        <f t="shared" si="45"/>
        <v xml:space="preserve"> </v>
      </c>
      <c r="Y40" s="334" t="str">
        <f t="shared" si="46"/>
        <v xml:space="preserve"> </v>
      </c>
      <c r="Z40" s="334" t="str">
        <f t="shared" si="47"/>
        <v xml:space="preserve"> </v>
      </c>
      <c r="AA40" s="334">
        <f t="shared" si="48"/>
        <v>1</v>
      </c>
      <c r="AB40" s="8"/>
      <c r="AC40" s="330"/>
      <c r="AD40" s="8"/>
      <c r="AE40" s="8"/>
      <c r="AF40" s="8"/>
      <c r="AG40" s="8"/>
      <c r="AH40" s="8"/>
      <c r="AI40" s="8"/>
      <c r="AJ40" s="16"/>
    </row>
    <row r="41" spans="1:36">
      <c r="A41" s="346"/>
      <c r="B41" s="347" t="str">
        <f t="shared" si="51"/>
        <v>Deadlift</v>
      </c>
      <c r="C41" s="343">
        <v>1</v>
      </c>
      <c r="D41" s="335">
        <v>1</v>
      </c>
      <c r="E41" s="335">
        <v>3</v>
      </c>
      <c r="F41" s="372">
        <f t="shared" si="43"/>
        <v>100</v>
      </c>
      <c r="G41" s="90"/>
      <c r="H41" s="90"/>
      <c r="I41" s="90"/>
      <c r="J41" s="90"/>
      <c r="K41" s="100">
        <f t="shared" si="49"/>
        <v>3</v>
      </c>
      <c r="L41" s="334">
        <f t="shared" si="50"/>
        <v>300</v>
      </c>
      <c r="M41" s="90"/>
      <c r="N41" s="90"/>
      <c r="O41" s="90"/>
      <c r="P41" s="90"/>
      <c r="Q41" s="90"/>
      <c r="R41" s="90"/>
      <c r="S41" s="90"/>
      <c r="T41" s="90"/>
      <c r="U41" s="90"/>
      <c r="V41" s="90"/>
      <c r="W41" s="334" t="str">
        <f t="shared" si="44"/>
        <v xml:space="preserve"> </v>
      </c>
      <c r="X41" s="334" t="str">
        <f t="shared" si="45"/>
        <v xml:space="preserve"> </v>
      </c>
      <c r="Y41" s="334" t="str">
        <f t="shared" si="46"/>
        <v xml:space="preserve"> </v>
      </c>
      <c r="Z41" s="334" t="str">
        <f t="shared" si="47"/>
        <v xml:space="preserve"> </v>
      </c>
      <c r="AA41" s="334">
        <f t="shared" si="48"/>
        <v>3</v>
      </c>
      <c r="AB41" s="27"/>
      <c r="AC41" s="330"/>
      <c r="AD41" s="330"/>
      <c r="AE41" s="330"/>
      <c r="AF41" s="27"/>
      <c r="AG41" s="27"/>
      <c r="AH41" s="27"/>
      <c r="AI41" s="27"/>
      <c r="AJ41" s="19"/>
    </row>
    <row r="42" spans="1:36" ht="15" thickBot="1">
      <c r="G42" s="4"/>
      <c r="H42" s="4"/>
      <c r="I42" s="4"/>
      <c r="J42" s="4"/>
      <c r="K42" s="4"/>
      <c r="L42" s="4"/>
      <c r="M42" s="4"/>
      <c r="N42" s="4"/>
      <c r="O42" s="4"/>
      <c r="P42" s="4"/>
      <c r="Q42" s="4"/>
      <c r="R42" s="4"/>
      <c r="S42" s="4"/>
      <c r="T42" s="4"/>
      <c r="U42" s="4"/>
      <c r="V42" s="4"/>
      <c r="W42" s="4" t="str">
        <f t="shared" si="44"/>
        <v xml:space="preserve"> </v>
      </c>
      <c r="X42" s="4" t="str">
        <f t="shared" si="45"/>
        <v xml:space="preserve"> </v>
      </c>
      <c r="Y42" s="4" t="str">
        <f t="shared" si="46"/>
        <v xml:space="preserve"> </v>
      </c>
      <c r="Z42" s="4" t="str">
        <f t="shared" si="47"/>
        <v xml:space="preserve"> </v>
      </c>
      <c r="AA42" s="4" t="str">
        <f t="shared" si="48"/>
        <v xml:space="preserve"> </v>
      </c>
      <c r="AB42" s="5"/>
      <c r="AC42" s="8"/>
      <c r="AD42" s="8"/>
      <c r="AE42" s="8"/>
      <c r="AF42" s="8"/>
      <c r="AG42" s="8"/>
      <c r="AH42" s="8"/>
      <c r="AI42" s="8"/>
      <c r="AJ42" s="8"/>
    </row>
    <row r="43" spans="1:36" ht="15" thickBot="1">
      <c r="A43" s="409" t="s">
        <v>22</v>
      </c>
      <c r="B43" s="410"/>
      <c r="C43" s="59" t="s">
        <v>0</v>
      </c>
      <c r="D43" s="59" t="s">
        <v>5</v>
      </c>
      <c r="E43" s="59" t="s">
        <v>6</v>
      </c>
      <c r="F43" s="369" t="s">
        <v>7</v>
      </c>
      <c r="G43" s="4"/>
      <c r="H43" s="4"/>
      <c r="I43" s="4"/>
      <c r="J43" s="4"/>
      <c r="K43" s="4"/>
      <c r="L43" s="4"/>
      <c r="M43" s="4"/>
      <c r="N43" s="4"/>
      <c r="O43" s="4"/>
      <c r="P43" s="4"/>
      <c r="Q43" s="4"/>
      <c r="R43" s="4"/>
      <c r="S43" s="4"/>
      <c r="T43" s="4"/>
      <c r="U43" s="4"/>
      <c r="V43" s="4"/>
      <c r="W43" s="4"/>
      <c r="X43" s="4"/>
      <c r="Y43" s="4"/>
      <c r="Z43" s="4"/>
      <c r="AA43" s="4"/>
      <c r="AB43" s="5"/>
      <c r="AC43" s="8"/>
      <c r="AD43" s="8"/>
      <c r="AE43" s="8"/>
      <c r="AF43" s="8"/>
      <c r="AG43" s="8"/>
      <c r="AH43" s="8"/>
      <c r="AI43" s="8"/>
      <c r="AJ43" s="8"/>
    </row>
    <row r="44" spans="1:36">
      <c r="G44" s="4"/>
      <c r="H44" s="4"/>
      <c r="I44" s="4"/>
      <c r="J44" s="4"/>
      <c r="K44" s="4"/>
      <c r="L44" s="4"/>
      <c r="M44" s="4"/>
      <c r="N44" s="4"/>
      <c r="O44" s="4"/>
      <c r="P44" s="4"/>
      <c r="Q44" s="4"/>
      <c r="R44" s="4"/>
      <c r="S44" s="4"/>
      <c r="T44" s="4"/>
      <c r="U44" s="4"/>
      <c r="V44" s="4"/>
      <c r="W44" s="4"/>
      <c r="X44" s="4"/>
      <c r="Y44" s="4"/>
      <c r="Z44" s="4"/>
      <c r="AA44" s="4"/>
      <c r="AB44" s="5"/>
      <c r="AC44" s="8"/>
      <c r="AD44" s="8"/>
      <c r="AE44" s="8"/>
      <c r="AF44" s="8"/>
      <c r="AG44" s="8"/>
      <c r="AH44" s="8"/>
      <c r="AI44" s="8"/>
      <c r="AJ44" s="8"/>
    </row>
    <row r="45" spans="1:36">
      <c r="A45" s="336">
        <v>1</v>
      </c>
      <c r="B45" s="133" t="s">
        <v>2</v>
      </c>
      <c r="C45" s="337">
        <v>0.5</v>
      </c>
      <c r="D45" s="338">
        <v>3</v>
      </c>
      <c r="E45" s="339">
        <v>1</v>
      </c>
      <c r="F45" s="338">
        <f>MROUND(SQ*C45,AR)</f>
        <v>50</v>
      </c>
      <c r="G45" s="114">
        <f t="shared" ref="G45" si="52">+D45*E45</f>
        <v>3</v>
      </c>
      <c r="H45" s="114">
        <f t="shared" ref="H45" si="53">+F45*G45</f>
        <v>150</v>
      </c>
      <c r="I45" s="297"/>
      <c r="J45" s="297"/>
      <c r="K45" s="297"/>
      <c r="L45" s="297"/>
      <c r="M45" s="114">
        <f t="shared" ref="M45:M48" si="54">IF(ISNUMBER(SEARCH("squat",$B45)),IF($C45&gt;=0.5,IF($C45&lt;0.6,$D45*$E45," ")," ")," ")</f>
        <v>3</v>
      </c>
      <c r="N45" s="114" t="str">
        <f t="shared" ref="N45:N48" si="55">IF(ISNUMBER(SEARCH("squat",$B45)),IF($C45&gt;=0.6,IF($C45&lt;0.7,$D45*$E45," ")," ")," ")</f>
        <v xml:space="preserve"> </v>
      </c>
      <c r="O45" s="114" t="str">
        <f t="shared" ref="O45:O48" si="56">IF(ISNUMBER(SEARCH("squat",$B45)),IF($C45&gt;=0.7,IF($C45&lt;0.8,$D45*$E45," ")," ")," ")</f>
        <v xml:space="preserve"> </v>
      </c>
      <c r="P45" s="114" t="str">
        <f t="shared" ref="P45:P48" si="57">IF(ISNUMBER(SEARCH("squat",$B45)),IF($C45&gt;=0.8,IF($C45&lt;0.9,$D45*$E45," ")," ")," ")</f>
        <v xml:space="preserve"> </v>
      </c>
      <c r="Q45" s="114" t="str">
        <f t="shared" ref="Q45:Q48" si="58">IF(ISNUMBER(SEARCH("squat",$B45)),IF($C45&gt;=0.9,$D45*$E45," ")," ")</f>
        <v xml:space="preserve"> </v>
      </c>
      <c r="R45" s="297"/>
      <c r="S45" s="297"/>
      <c r="T45" s="297"/>
      <c r="U45" s="297"/>
      <c r="V45" s="297"/>
      <c r="W45" s="297"/>
      <c r="X45" s="297"/>
      <c r="Y45" s="297"/>
      <c r="Z45" s="297"/>
      <c r="AA45" s="297"/>
      <c r="AB45" s="298"/>
      <c r="AC45" s="330"/>
      <c r="AD45" s="300"/>
      <c r="AE45" s="300"/>
      <c r="AF45" s="300"/>
      <c r="AG45" s="300"/>
      <c r="AH45" s="300"/>
      <c r="AI45" s="300"/>
      <c r="AJ45" s="301"/>
    </row>
    <row r="46" spans="1:36">
      <c r="A46" s="336"/>
      <c r="B46" s="321" t="str">
        <f>+B45</f>
        <v>Squat</v>
      </c>
      <c r="C46" s="35">
        <v>0.6</v>
      </c>
      <c r="D46" s="36">
        <v>3</v>
      </c>
      <c r="E46" s="37">
        <v>1</v>
      </c>
      <c r="F46" s="36">
        <f>MROUND(SQ*C46,AR)</f>
        <v>60</v>
      </c>
      <c r="G46" s="114">
        <f t="shared" ref="G46:G48" si="59">+D46*E46</f>
        <v>3</v>
      </c>
      <c r="H46" s="114">
        <f t="shared" ref="H46:H48" si="60">+F46*G46</f>
        <v>180</v>
      </c>
      <c r="I46" s="4"/>
      <c r="J46" s="4"/>
      <c r="K46" s="4"/>
      <c r="L46" s="4"/>
      <c r="M46" s="114" t="str">
        <f t="shared" si="54"/>
        <v xml:space="preserve"> </v>
      </c>
      <c r="N46" s="114">
        <f t="shared" si="55"/>
        <v>3</v>
      </c>
      <c r="O46" s="114" t="str">
        <f t="shared" si="56"/>
        <v xml:space="preserve"> </v>
      </c>
      <c r="P46" s="114" t="str">
        <f t="shared" si="57"/>
        <v xml:space="preserve"> </v>
      </c>
      <c r="Q46" s="114" t="str">
        <f t="shared" si="58"/>
        <v xml:space="preserve"> </v>
      </c>
      <c r="R46" s="4"/>
      <c r="S46" s="4"/>
      <c r="T46" s="4"/>
      <c r="U46" s="4"/>
      <c r="V46" s="4"/>
      <c r="W46" s="4"/>
      <c r="X46" s="4"/>
      <c r="Y46" s="4"/>
      <c r="Z46" s="4"/>
      <c r="AA46" s="4"/>
      <c r="AB46" s="5"/>
      <c r="AC46" s="330"/>
      <c r="AD46" s="8"/>
      <c r="AE46" s="8"/>
      <c r="AF46" s="8"/>
      <c r="AG46" s="8"/>
      <c r="AH46" s="8"/>
      <c r="AI46" s="8"/>
      <c r="AJ46" s="16"/>
    </row>
    <row r="47" spans="1:36">
      <c r="A47" s="336"/>
      <c r="B47" s="321" t="str">
        <f>+B46</f>
        <v>Squat</v>
      </c>
      <c r="C47" s="35">
        <v>0.7</v>
      </c>
      <c r="D47" s="36">
        <v>3</v>
      </c>
      <c r="E47" s="37">
        <v>2</v>
      </c>
      <c r="F47" s="36">
        <f>MROUND(SQ*C47,AR)</f>
        <v>70</v>
      </c>
      <c r="G47" s="114">
        <f t="shared" si="59"/>
        <v>6</v>
      </c>
      <c r="H47" s="114">
        <f t="shared" si="60"/>
        <v>420</v>
      </c>
      <c r="I47" s="4"/>
      <c r="J47" s="4"/>
      <c r="K47" s="4"/>
      <c r="L47" s="4"/>
      <c r="M47" s="114" t="str">
        <f t="shared" si="54"/>
        <v xml:space="preserve"> </v>
      </c>
      <c r="N47" s="114" t="str">
        <f t="shared" si="55"/>
        <v xml:space="preserve"> </v>
      </c>
      <c r="O47" s="114">
        <f t="shared" si="56"/>
        <v>6</v>
      </c>
      <c r="P47" s="114" t="str">
        <f t="shared" si="57"/>
        <v xml:space="preserve"> </v>
      </c>
      <c r="Q47" s="114" t="str">
        <f t="shared" si="58"/>
        <v xml:space="preserve"> </v>
      </c>
      <c r="R47" s="4"/>
      <c r="S47" s="4"/>
      <c r="T47" s="4"/>
      <c r="U47" s="4"/>
      <c r="V47" s="4"/>
      <c r="W47" s="4"/>
      <c r="X47" s="4"/>
      <c r="Y47" s="4"/>
      <c r="Z47" s="4"/>
      <c r="AA47" s="4"/>
      <c r="AB47" s="5"/>
      <c r="AC47" s="330"/>
      <c r="AD47" s="330"/>
      <c r="AE47" s="8"/>
      <c r="AF47" s="8"/>
      <c r="AG47" s="8"/>
      <c r="AH47" s="8"/>
      <c r="AI47" s="8"/>
      <c r="AJ47" s="16"/>
    </row>
    <row r="48" spans="1:36">
      <c r="A48" s="38"/>
      <c r="B48" s="321" t="str">
        <f>+B47</f>
        <v>Squat</v>
      </c>
      <c r="C48" s="35">
        <v>0.75</v>
      </c>
      <c r="D48" s="36">
        <v>2</v>
      </c>
      <c r="E48" s="37">
        <v>4</v>
      </c>
      <c r="F48" s="36">
        <f>MROUND(SQ*C48,AR)</f>
        <v>75</v>
      </c>
      <c r="G48" s="114">
        <f t="shared" si="59"/>
        <v>8</v>
      </c>
      <c r="H48" s="114">
        <f t="shared" si="60"/>
        <v>600</v>
      </c>
      <c r="I48" s="4"/>
      <c r="J48" s="4"/>
      <c r="K48" s="4"/>
      <c r="L48" s="4"/>
      <c r="M48" s="114" t="str">
        <f t="shared" si="54"/>
        <v xml:space="preserve"> </v>
      </c>
      <c r="N48" s="114" t="str">
        <f t="shared" si="55"/>
        <v xml:space="preserve"> </v>
      </c>
      <c r="O48" s="114">
        <f t="shared" si="56"/>
        <v>8</v>
      </c>
      <c r="P48" s="114" t="str">
        <f t="shared" si="57"/>
        <v xml:space="preserve"> </v>
      </c>
      <c r="Q48" s="114" t="str">
        <f t="shared" si="58"/>
        <v xml:space="preserve"> </v>
      </c>
      <c r="R48" s="4"/>
      <c r="S48" s="4"/>
      <c r="T48" s="4"/>
      <c r="U48" s="4"/>
      <c r="V48" s="4"/>
      <c r="W48" s="4"/>
      <c r="X48" s="4"/>
      <c r="Y48" s="4"/>
      <c r="Z48" s="4"/>
      <c r="AA48" s="4"/>
      <c r="AB48" s="5"/>
      <c r="AC48" s="330"/>
      <c r="AD48" s="330"/>
      <c r="AE48" s="330"/>
      <c r="AF48" s="330"/>
      <c r="AG48" s="8"/>
      <c r="AH48" s="8"/>
      <c r="AI48" s="8"/>
      <c r="AJ48" s="16"/>
    </row>
    <row r="49" spans="1:36">
      <c r="A49" s="264"/>
      <c r="B49" s="8"/>
      <c r="C49" s="8"/>
      <c r="D49" s="8"/>
      <c r="E49" s="8"/>
      <c r="F49" s="366"/>
      <c r="G49" s="4"/>
      <c r="H49" s="4"/>
      <c r="I49" s="4"/>
      <c r="J49" s="4"/>
      <c r="K49" s="4"/>
      <c r="L49" s="4"/>
      <c r="M49" s="4"/>
      <c r="N49" s="4"/>
      <c r="O49" s="4"/>
      <c r="P49" s="4"/>
      <c r="Q49" s="4"/>
      <c r="R49" s="4"/>
      <c r="S49" s="4"/>
      <c r="T49" s="4"/>
      <c r="U49" s="4"/>
      <c r="V49" s="4"/>
      <c r="W49" s="4"/>
      <c r="X49" s="4"/>
      <c r="Y49" s="4"/>
      <c r="Z49" s="4"/>
      <c r="AA49" s="4"/>
      <c r="AB49" s="5"/>
      <c r="AC49" s="8"/>
      <c r="AD49" s="8"/>
      <c r="AE49" s="8"/>
      <c r="AF49" s="8"/>
      <c r="AG49" s="8"/>
      <c r="AH49" s="8"/>
      <c r="AI49" s="8"/>
      <c r="AJ49" s="16"/>
    </row>
    <row r="50" spans="1:36">
      <c r="A50" s="322">
        <v>3</v>
      </c>
      <c r="B50" s="323" t="s">
        <v>96</v>
      </c>
      <c r="C50" s="324">
        <v>0.5</v>
      </c>
      <c r="D50" s="325">
        <v>3</v>
      </c>
      <c r="E50" s="326">
        <v>1</v>
      </c>
      <c r="F50" s="325">
        <f>MROUND(BP*C50,AR)</f>
        <v>50</v>
      </c>
      <c r="G50" s="4"/>
      <c r="H50" s="4"/>
      <c r="I50" s="111">
        <f t="shared" ref="I50" si="61">+D50*E50</f>
        <v>3</v>
      </c>
      <c r="J50" s="111">
        <f t="shared" ref="J50" si="62">+I50*F50</f>
        <v>150</v>
      </c>
      <c r="K50" s="4"/>
      <c r="L50" s="4"/>
      <c r="M50" s="4"/>
      <c r="N50" s="4"/>
      <c r="O50" s="4"/>
      <c r="P50" s="4"/>
      <c r="Q50" s="4"/>
      <c r="R50" s="327">
        <f t="shared" ref="R50:R53" si="63">IF(ISNUMBER(SEARCH("bench",$B50)),IF($C50&gt;=0.5,IF($C50&lt;0.6,$D50*$E50," ")," ")," ")</f>
        <v>3</v>
      </c>
      <c r="S50" s="327" t="str">
        <f t="shared" ref="S50:S53" si="64">IF(ISNUMBER(SEARCH("bench",$B50)),IF($C50&gt;=0.6,IF($C50&lt;0.7,$D50*$E50," ")," ")," ")</f>
        <v xml:space="preserve"> </v>
      </c>
      <c r="T50" s="327" t="str">
        <f t="shared" ref="T50:T53" si="65">IF(ISNUMBER(SEARCH("bench",$B50)),IF($C50&gt;=0.7,IF($C50&lt;0.8,$D50*$E50," ")," ")," ")</f>
        <v xml:space="preserve"> </v>
      </c>
      <c r="U50" s="327" t="str">
        <f t="shared" ref="U50:U53" si="66">IF(ISNUMBER(SEARCH("bench",$B50)),IF($C50&gt;=0.8,IF($C50&lt;0.9,$D50*$E50," ")," ")," ")</f>
        <v xml:space="preserve"> </v>
      </c>
      <c r="V50" s="327" t="str">
        <f t="shared" ref="V50:V53" si="67">IF(ISNUMBER(SEARCH("bench",$B50)),IF($C50&gt;=0.9,$D50*$E50," ")," ")</f>
        <v xml:space="preserve"> </v>
      </c>
      <c r="W50" s="4"/>
      <c r="X50" s="4"/>
      <c r="Y50" s="4"/>
      <c r="Z50" s="4"/>
      <c r="AA50" s="4"/>
      <c r="AB50" s="5"/>
      <c r="AC50" s="330"/>
      <c r="AD50" s="8"/>
      <c r="AE50" s="8"/>
      <c r="AF50" s="8"/>
      <c r="AG50" s="8"/>
      <c r="AH50" s="8"/>
      <c r="AI50" s="8"/>
      <c r="AJ50" s="16"/>
    </row>
    <row r="51" spans="1:36">
      <c r="A51" s="322"/>
      <c r="B51" s="328" t="str">
        <f>+B50</f>
        <v>Middle Grip BenchPress</v>
      </c>
      <c r="C51" s="10">
        <v>0.6</v>
      </c>
      <c r="D51" s="11">
        <v>3</v>
      </c>
      <c r="E51" s="12">
        <v>1</v>
      </c>
      <c r="F51" s="11">
        <f>MROUND(BP*C51,AR)</f>
        <v>60</v>
      </c>
      <c r="G51" s="4"/>
      <c r="H51" s="4"/>
      <c r="I51" s="111">
        <f t="shared" ref="I51:I53" si="68">+D51*E51</f>
        <v>3</v>
      </c>
      <c r="J51" s="111">
        <f t="shared" ref="J51:J53" si="69">+I51*F51</f>
        <v>180</v>
      </c>
      <c r="K51" s="4"/>
      <c r="L51" s="4"/>
      <c r="M51" s="4"/>
      <c r="N51" s="4"/>
      <c r="O51" s="4"/>
      <c r="P51" s="4"/>
      <c r="Q51" s="4"/>
      <c r="R51" s="327" t="str">
        <f t="shared" si="63"/>
        <v xml:space="preserve"> </v>
      </c>
      <c r="S51" s="327">
        <f t="shared" si="64"/>
        <v>3</v>
      </c>
      <c r="T51" s="327" t="str">
        <f t="shared" si="65"/>
        <v xml:space="preserve"> </v>
      </c>
      <c r="U51" s="327" t="str">
        <f t="shared" si="66"/>
        <v xml:space="preserve"> </v>
      </c>
      <c r="V51" s="327" t="str">
        <f t="shared" si="67"/>
        <v xml:space="preserve"> </v>
      </c>
      <c r="W51" s="4"/>
      <c r="X51" s="4"/>
      <c r="Y51" s="4"/>
      <c r="Z51" s="4"/>
      <c r="AA51" s="4"/>
      <c r="AB51" s="5"/>
      <c r="AC51" s="330"/>
      <c r="AD51" s="8"/>
      <c r="AE51" s="8"/>
      <c r="AF51" s="8"/>
      <c r="AG51" s="8"/>
      <c r="AH51" s="8"/>
      <c r="AI51" s="8"/>
      <c r="AJ51" s="16"/>
    </row>
    <row r="52" spans="1:36">
      <c r="A52" s="15"/>
      <c r="B52" s="328" t="str">
        <f t="shared" ref="B52:B53" si="70">+B51</f>
        <v>Middle Grip BenchPress</v>
      </c>
      <c r="C52" s="10">
        <v>0.7</v>
      </c>
      <c r="D52" s="11">
        <v>3</v>
      </c>
      <c r="E52" s="12">
        <v>2</v>
      </c>
      <c r="F52" s="11">
        <f>MROUND(BP*C52,AR)</f>
        <v>70</v>
      </c>
      <c r="G52" s="4"/>
      <c r="H52" s="4"/>
      <c r="I52" s="111">
        <f t="shared" si="68"/>
        <v>6</v>
      </c>
      <c r="J52" s="111">
        <f t="shared" si="69"/>
        <v>420</v>
      </c>
      <c r="K52" s="4"/>
      <c r="L52" s="4"/>
      <c r="M52" s="4"/>
      <c r="N52" s="4"/>
      <c r="O52" s="4"/>
      <c r="P52" s="4"/>
      <c r="Q52" s="4"/>
      <c r="R52" s="327" t="str">
        <f t="shared" si="63"/>
        <v xml:space="preserve"> </v>
      </c>
      <c r="S52" s="327" t="str">
        <f t="shared" si="64"/>
        <v xml:space="preserve"> </v>
      </c>
      <c r="T52" s="327">
        <f t="shared" si="65"/>
        <v>6</v>
      </c>
      <c r="U52" s="327" t="str">
        <f t="shared" si="66"/>
        <v xml:space="preserve"> </v>
      </c>
      <c r="V52" s="327" t="str">
        <f t="shared" si="67"/>
        <v xml:space="preserve"> </v>
      </c>
      <c r="W52" s="4"/>
      <c r="X52" s="4"/>
      <c r="Y52" s="4"/>
      <c r="Z52" s="4"/>
      <c r="AA52" s="4"/>
      <c r="AB52" s="8"/>
      <c r="AC52" s="330"/>
      <c r="AD52" s="330"/>
      <c r="AE52" s="8"/>
      <c r="AF52" s="8"/>
      <c r="AG52" s="8"/>
      <c r="AH52" s="8"/>
      <c r="AI52" s="8"/>
      <c r="AJ52" s="16"/>
    </row>
    <row r="53" spans="1:36">
      <c r="A53" s="15"/>
      <c r="B53" s="328" t="str">
        <f t="shared" si="70"/>
        <v>Middle Grip BenchPress</v>
      </c>
      <c r="C53" s="10">
        <v>0.75</v>
      </c>
      <c r="D53" s="11">
        <v>2</v>
      </c>
      <c r="E53" s="12">
        <v>4</v>
      </c>
      <c r="F53" s="11">
        <f>MROUND(BP*C53,AR)</f>
        <v>75</v>
      </c>
      <c r="G53" s="4"/>
      <c r="H53" s="4"/>
      <c r="I53" s="111">
        <f t="shared" si="68"/>
        <v>8</v>
      </c>
      <c r="J53" s="111">
        <f t="shared" si="69"/>
        <v>600</v>
      </c>
      <c r="K53" s="4"/>
      <c r="L53" s="4"/>
      <c r="M53" s="4"/>
      <c r="N53" s="4"/>
      <c r="O53" s="4"/>
      <c r="P53" s="4"/>
      <c r="Q53" s="4"/>
      <c r="R53" s="327" t="str">
        <f t="shared" si="63"/>
        <v xml:space="preserve"> </v>
      </c>
      <c r="S53" s="327" t="str">
        <f t="shared" si="64"/>
        <v xml:space="preserve"> </v>
      </c>
      <c r="T53" s="327">
        <f t="shared" si="65"/>
        <v>8</v>
      </c>
      <c r="U53" s="327" t="str">
        <f t="shared" si="66"/>
        <v xml:space="preserve"> </v>
      </c>
      <c r="V53" s="327" t="str">
        <f t="shared" si="67"/>
        <v xml:space="preserve"> </v>
      </c>
      <c r="W53" s="4"/>
      <c r="X53" s="4"/>
      <c r="Y53" s="4"/>
      <c r="Z53" s="4"/>
      <c r="AA53" s="4"/>
      <c r="AB53" s="5"/>
      <c r="AC53" s="330"/>
      <c r="AD53" s="330"/>
      <c r="AE53" s="330"/>
      <c r="AF53" s="330"/>
      <c r="AG53" s="8"/>
      <c r="AH53" s="8"/>
      <c r="AI53" s="8"/>
      <c r="AJ53" s="16"/>
    </row>
    <row r="54" spans="1:36">
      <c r="A54" s="264"/>
      <c r="B54" s="8"/>
      <c r="C54" s="8"/>
      <c r="D54" s="8"/>
      <c r="E54" s="8"/>
      <c r="F54" s="366"/>
      <c r="G54" s="4"/>
      <c r="H54" s="4"/>
      <c r="I54" s="4"/>
      <c r="J54" s="4"/>
      <c r="K54" s="4"/>
      <c r="L54" s="4"/>
      <c r="M54" s="4"/>
      <c r="N54" s="4"/>
      <c r="O54" s="4"/>
      <c r="P54" s="4"/>
      <c r="Q54" s="4"/>
      <c r="R54" s="4"/>
      <c r="S54" s="4"/>
      <c r="T54" s="4"/>
      <c r="U54" s="4"/>
      <c r="V54" s="4"/>
      <c r="W54" s="4"/>
      <c r="X54" s="4"/>
      <c r="Y54" s="4"/>
      <c r="Z54" s="4"/>
      <c r="AA54" s="4"/>
      <c r="AB54" s="5"/>
      <c r="AC54" s="8"/>
      <c r="AD54" s="8"/>
      <c r="AE54" s="8"/>
      <c r="AF54" s="8"/>
      <c r="AG54" s="8"/>
      <c r="AH54" s="8"/>
      <c r="AI54" s="8"/>
      <c r="AJ54" s="16"/>
    </row>
    <row r="55" spans="1:36">
      <c r="A55" s="329">
        <v>4</v>
      </c>
      <c r="B55" s="330" t="s">
        <v>97</v>
      </c>
      <c r="C55" s="331"/>
      <c r="D55" s="332">
        <v>8</v>
      </c>
      <c r="E55" s="333">
        <v>3</v>
      </c>
      <c r="F55" s="332"/>
      <c r="G55" s="4"/>
      <c r="H55" s="4"/>
      <c r="I55" s="4"/>
      <c r="J55" s="4"/>
      <c r="K55" s="4"/>
      <c r="L55" s="4"/>
      <c r="M55" s="4"/>
      <c r="N55" s="4"/>
      <c r="O55" s="4"/>
      <c r="P55" s="4"/>
      <c r="Q55" s="4"/>
      <c r="R55" s="4"/>
      <c r="S55" s="4"/>
      <c r="T55" s="4"/>
      <c r="U55" s="4"/>
      <c r="V55" s="4"/>
      <c r="W55" s="4"/>
      <c r="X55" s="4"/>
      <c r="Y55" s="4"/>
      <c r="Z55" s="4"/>
      <c r="AA55" s="4"/>
      <c r="AB55" s="5"/>
      <c r="AC55" s="330"/>
      <c r="AD55" s="330"/>
      <c r="AE55" s="330"/>
      <c r="AF55" s="8"/>
      <c r="AG55" s="8"/>
      <c r="AH55" s="8"/>
      <c r="AI55" s="8"/>
      <c r="AJ55" s="16"/>
    </row>
    <row r="56" spans="1:36">
      <c r="A56" s="329">
        <v>5</v>
      </c>
      <c r="B56" s="330" t="s">
        <v>93</v>
      </c>
      <c r="C56" s="331"/>
      <c r="D56" s="332">
        <v>5</v>
      </c>
      <c r="E56" s="333">
        <v>5</v>
      </c>
      <c r="F56" s="332"/>
      <c r="G56" s="4"/>
      <c r="H56" s="4"/>
      <c r="I56" s="4"/>
      <c r="J56" s="4"/>
      <c r="K56" s="4"/>
      <c r="L56" s="4"/>
      <c r="M56" s="4"/>
      <c r="N56" s="4"/>
      <c r="O56" s="4"/>
      <c r="P56" s="4"/>
      <c r="Q56" s="4"/>
      <c r="R56" s="4"/>
      <c r="S56" s="4"/>
      <c r="T56" s="4"/>
      <c r="U56" s="4"/>
      <c r="V56" s="4"/>
      <c r="W56" s="4"/>
      <c r="X56" s="4"/>
      <c r="Y56" s="4"/>
      <c r="Z56" s="4"/>
      <c r="AA56" s="4"/>
      <c r="AB56" s="5"/>
      <c r="AC56" s="330"/>
      <c r="AD56" s="330"/>
      <c r="AE56" s="330"/>
      <c r="AF56" s="330"/>
      <c r="AG56" s="330"/>
      <c r="AH56" s="8"/>
      <c r="AI56" s="8"/>
      <c r="AJ56" s="16"/>
    </row>
    <row r="57" spans="1:36">
      <c r="A57" s="329">
        <v>6</v>
      </c>
      <c r="B57" s="330" t="s">
        <v>4</v>
      </c>
      <c r="C57" s="331"/>
      <c r="D57" s="332">
        <v>10</v>
      </c>
      <c r="E57" s="333">
        <v>3</v>
      </c>
      <c r="F57" s="332"/>
      <c r="G57" s="90"/>
      <c r="H57" s="90"/>
      <c r="I57" s="90"/>
      <c r="J57" s="90"/>
      <c r="K57" s="90"/>
      <c r="L57" s="90"/>
      <c r="M57" s="90"/>
      <c r="N57" s="90"/>
      <c r="O57" s="90"/>
      <c r="P57" s="90"/>
      <c r="Q57" s="90"/>
      <c r="R57" s="90"/>
      <c r="S57" s="90"/>
      <c r="T57" s="90"/>
      <c r="U57" s="90"/>
      <c r="V57" s="90"/>
      <c r="W57" s="90"/>
      <c r="X57" s="90"/>
      <c r="Y57" s="90"/>
      <c r="Z57" s="90"/>
      <c r="AA57" s="90"/>
      <c r="AB57" s="316"/>
      <c r="AC57" s="330"/>
      <c r="AD57" s="330"/>
      <c r="AE57" s="330"/>
      <c r="AF57" s="27"/>
      <c r="AG57" s="27"/>
      <c r="AH57" s="27"/>
      <c r="AI57" s="27"/>
      <c r="AJ57" s="19"/>
    </row>
    <row r="58" spans="1:36" ht="15" thickBot="1">
      <c r="G58" s="291">
        <f>SUM(G7:G57)</f>
        <v>56</v>
      </c>
      <c r="H58" s="291">
        <f t="shared" ref="H58:AA58" si="71">SUM(H7:H57)</f>
        <v>3870</v>
      </c>
      <c r="I58" s="291">
        <f t="shared" si="71"/>
        <v>56</v>
      </c>
      <c r="J58" s="291">
        <f t="shared" si="71"/>
        <v>3870</v>
      </c>
      <c r="K58" s="291">
        <f t="shared" si="71"/>
        <v>21</v>
      </c>
      <c r="L58" s="291">
        <f t="shared" si="71"/>
        <v>1460</v>
      </c>
      <c r="M58" s="291">
        <f t="shared" si="71"/>
        <v>9</v>
      </c>
      <c r="N58" s="291">
        <f t="shared" si="71"/>
        <v>9</v>
      </c>
      <c r="O58" s="291">
        <f t="shared" si="71"/>
        <v>30</v>
      </c>
      <c r="P58" s="291">
        <f t="shared" si="71"/>
        <v>4</v>
      </c>
      <c r="Q58" s="291">
        <f t="shared" si="71"/>
        <v>4</v>
      </c>
      <c r="R58" s="291">
        <f t="shared" si="71"/>
        <v>9</v>
      </c>
      <c r="S58" s="291">
        <f t="shared" si="71"/>
        <v>9</v>
      </c>
      <c r="T58" s="291">
        <f t="shared" si="71"/>
        <v>30</v>
      </c>
      <c r="U58" s="291">
        <f t="shared" si="71"/>
        <v>4</v>
      </c>
      <c r="V58" s="291">
        <f t="shared" si="71"/>
        <v>4</v>
      </c>
      <c r="W58" s="291">
        <f t="shared" si="71"/>
        <v>5</v>
      </c>
      <c r="X58" s="291">
        <f t="shared" si="71"/>
        <v>4</v>
      </c>
      <c r="Y58" s="291">
        <f t="shared" si="71"/>
        <v>6</v>
      </c>
      <c r="Z58" s="291">
        <f t="shared" si="71"/>
        <v>2</v>
      </c>
      <c r="AA58" s="291">
        <f t="shared" si="71"/>
        <v>4</v>
      </c>
      <c r="AB58" s="5"/>
      <c r="AC58" s="8"/>
      <c r="AD58" s="8"/>
      <c r="AE58" s="8"/>
      <c r="AF58" s="8"/>
      <c r="AG58" s="8"/>
      <c r="AH58" s="8"/>
      <c r="AI58" s="8"/>
      <c r="AJ58" s="8"/>
    </row>
    <row r="59" spans="1:36" ht="15.5" thickTop="1" thickBot="1">
      <c r="A59" s="409" t="s">
        <v>13</v>
      </c>
      <c r="B59" s="410"/>
      <c r="C59" s="59" t="s">
        <v>0</v>
      </c>
      <c r="D59" s="59" t="s">
        <v>5</v>
      </c>
      <c r="E59" s="59" t="s">
        <v>6</v>
      </c>
      <c r="F59" s="369" t="s">
        <v>7</v>
      </c>
      <c r="G59" s="4"/>
      <c r="H59" s="4"/>
      <c r="I59" s="4"/>
      <c r="J59" s="4"/>
      <c r="K59" s="4"/>
      <c r="L59" s="4"/>
      <c r="M59" s="4"/>
      <c r="N59" s="4"/>
      <c r="O59" s="4"/>
      <c r="P59" s="4"/>
      <c r="Q59" s="4"/>
      <c r="R59" s="4"/>
      <c r="S59" s="4"/>
      <c r="T59" s="4"/>
      <c r="U59" s="4"/>
      <c r="V59" s="4"/>
      <c r="W59" s="4"/>
      <c r="X59" s="4"/>
      <c r="Y59" s="4"/>
      <c r="Z59" s="4"/>
      <c r="AA59" s="4"/>
      <c r="AB59" s="8"/>
      <c r="AC59" s="8"/>
      <c r="AD59" s="8"/>
      <c r="AE59" s="8"/>
      <c r="AF59" s="8"/>
      <c r="AG59" s="8"/>
      <c r="AH59" s="8"/>
      <c r="AI59" s="8"/>
      <c r="AJ59" s="8"/>
    </row>
    <row r="60" spans="1:36">
      <c r="G60" s="4"/>
      <c r="H60" s="4"/>
      <c r="I60" s="4"/>
      <c r="J60" s="4"/>
      <c r="K60" s="4"/>
      <c r="L60" s="4"/>
      <c r="M60" s="4"/>
      <c r="N60" s="4"/>
      <c r="O60" s="4"/>
      <c r="P60" s="4"/>
      <c r="Q60" s="4"/>
      <c r="R60" s="4"/>
      <c r="S60" s="4"/>
      <c r="T60" s="4"/>
      <c r="U60" s="4"/>
      <c r="V60" s="4"/>
      <c r="W60" s="4"/>
      <c r="X60" s="4"/>
      <c r="Y60" s="4"/>
      <c r="Z60" s="4"/>
      <c r="AA60" s="4"/>
      <c r="AB60" s="8"/>
      <c r="AC60" s="8"/>
      <c r="AD60" s="8"/>
      <c r="AE60" s="8"/>
      <c r="AF60" s="8"/>
      <c r="AG60" s="8"/>
      <c r="AH60" s="8"/>
      <c r="AI60" s="8"/>
      <c r="AJ60" s="8"/>
    </row>
    <row r="61" spans="1:36">
      <c r="A61" s="336">
        <v>1</v>
      </c>
      <c r="B61" s="133" t="s">
        <v>2</v>
      </c>
      <c r="C61" s="337">
        <v>0.5</v>
      </c>
      <c r="D61" s="338">
        <v>3</v>
      </c>
      <c r="E61" s="339">
        <v>1</v>
      </c>
      <c r="F61" s="338">
        <f>MROUND(SQ*C61,AR)</f>
        <v>50</v>
      </c>
      <c r="G61" s="340">
        <f t="shared" ref="G61" si="72">+D61*E61</f>
        <v>3</v>
      </c>
      <c r="H61" s="340">
        <f t="shared" ref="H61" si="73">+F61*G61</f>
        <v>150</v>
      </c>
      <c r="I61" s="297"/>
      <c r="J61" s="297"/>
      <c r="K61" s="297"/>
      <c r="L61" s="297"/>
      <c r="M61" s="340">
        <f t="shared" ref="M61:M64" si="74">IF(ISNUMBER(SEARCH("squat",$B61)),IF($C61&gt;=0.5,IF($C61&lt;0.6,$D61*$E61," ")," ")," ")</f>
        <v>3</v>
      </c>
      <c r="N61" s="340" t="str">
        <f t="shared" ref="N61:N64" si="75">IF(ISNUMBER(SEARCH("squat",$B61)),IF($C61&gt;=0.6,IF($C61&lt;0.7,$D61*$E61," ")," ")," ")</f>
        <v xml:space="preserve"> </v>
      </c>
      <c r="O61" s="340" t="str">
        <f t="shared" ref="O61:O64" si="76">IF(ISNUMBER(SEARCH("squat",$B61)),IF($C61&gt;=0.7,IF($C61&lt;0.8,$D61*$E61," ")," ")," ")</f>
        <v xml:space="preserve"> </v>
      </c>
      <c r="P61" s="340" t="str">
        <f t="shared" ref="P61:P64" si="77">IF(ISNUMBER(SEARCH("squat",$B61)),IF($C61&gt;=0.8,IF($C61&lt;0.9,$D61*$E61," ")," ")," ")</f>
        <v xml:space="preserve"> </v>
      </c>
      <c r="Q61" s="340" t="str">
        <f t="shared" ref="Q61:Q64" si="78">IF(ISNUMBER(SEARCH("squat",$B61)),IF($C61&gt;=0.9,$D61*$E61," ")," ")</f>
        <v xml:space="preserve"> </v>
      </c>
      <c r="R61" s="297"/>
      <c r="S61" s="297"/>
      <c r="T61" s="297"/>
      <c r="U61" s="297"/>
      <c r="V61" s="297"/>
      <c r="W61" s="297"/>
      <c r="X61" s="297"/>
      <c r="Y61" s="297"/>
      <c r="Z61" s="297"/>
      <c r="AA61" s="297"/>
      <c r="AB61" s="300"/>
      <c r="AC61" s="330"/>
      <c r="AD61" s="300"/>
      <c r="AE61" s="300"/>
      <c r="AF61" s="300"/>
      <c r="AG61" s="300"/>
      <c r="AH61" s="300"/>
      <c r="AI61" s="300"/>
      <c r="AJ61" s="301"/>
    </row>
    <row r="62" spans="1:36">
      <c r="A62" s="336"/>
      <c r="B62" s="321" t="str">
        <f>+B61</f>
        <v>Squat</v>
      </c>
      <c r="C62" s="35">
        <v>0.6</v>
      </c>
      <c r="D62" s="36">
        <v>3</v>
      </c>
      <c r="E62" s="37">
        <v>1</v>
      </c>
      <c r="F62" s="36">
        <f>MROUND(SQ*C62,AR)</f>
        <v>60</v>
      </c>
      <c r="G62" s="114">
        <f t="shared" ref="G62:G64" si="79">+D62*E62</f>
        <v>3</v>
      </c>
      <c r="H62" s="114">
        <f t="shared" ref="H62:H64" si="80">+F62*G62</f>
        <v>180</v>
      </c>
      <c r="I62" s="4"/>
      <c r="J62" s="4"/>
      <c r="K62" s="4"/>
      <c r="L62" s="4"/>
      <c r="M62" s="114" t="str">
        <f t="shared" si="74"/>
        <v xml:space="preserve"> </v>
      </c>
      <c r="N62" s="114">
        <f t="shared" si="75"/>
        <v>3</v>
      </c>
      <c r="O62" s="114" t="str">
        <f t="shared" si="76"/>
        <v xml:space="preserve"> </v>
      </c>
      <c r="P62" s="114" t="str">
        <f t="shared" si="77"/>
        <v xml:space="preserve"> </v>
      </c>
      <c r="Q62" s="114" t="str">
        <f t="shared" si="78"/>
        <v xml:space="preserve"> </v>
      </c>
      <c r="R62" s="4"/>
      <c r="S62" s="4"/>
      <c r="T62" s="4"/>
      <c r="U62" s="4"/>
      <c r="V62" s="4"/>
      <c r="W62" s="4"/>
      <c r="X62" s="4"/>
      <c r="Y62" s="4"/>
      <c r="Z62" s="4"/>
      <c r="AA62" s="4"/>
      <c r="AB62" s="8"/>
      <c r="AC62" s="330"/>
      <c r="AD62" s="8"/>
      <c r="AE62" s="8"/>
      <c r="AF62" s="8"/>
      <c r="AG62" s="8"/>
      <c r="AH62" s="8"/>
      <c r="AI62" s="8"/>
      <c r="AJ62" s="16"/>
    </row>
    <row r="63" spans="1:36">
      <c r="A63" s="336"/>
      <c r="B63" s="321" t="str">
        <f>+B62</f>
        <v>Squat</v>
      </c>
      <c r="C63" s="35">
        <v>0.7</v>
      </c>
      <c r="D63" s="36">
        <v>3</v>
      </c>
      <c r="E63" s="37">
        <v>2</v>
      </c>
      <c r="F63" s="36">
        <f>MROUND(SQ*C63,AR)</f>
        <v>70</v>
      </c>
      <c r="G63" s="114">
        <f t="shared" si="79"/>
        <v>6</v>
      </c>
      <c r="H63" s="114">
        <f t="shared" si="80"/>
        <v>420</v>
      </c>
      <c r="I63" s="4"/>
      <c r="J63" s="4"/>
      <c r="K63" s="4"/>
      <c r="L63" s="4"/>
      <c r="M63" s="114" t="str">
        <f t="shared" si="74"/>
        <v xml:space="preserve"> </v>
      </c>
      <c r="N63" s="114" t="str">
        <f t="shared" si="75"/>
        <v xml:space="preserve"> </v>
      </c>
      <c r="O63" s="114">
        <f t="shared" si="76"/>
        <v>6</v>
      </c>
      <c r="P63" s="114" t="str">
        <f t="shared" si="77"/>
        <v xml:space="preserve"> </v>
      </c>
      <c r="Q63" s="114" t="str">
        <f t="shared" si="78"/>
        <v xml:space="preserve"> </v>
      </c>
      <c r="R63" s="4"/>
      <c r="S63" s="4"/>
      <c r="T63" s="4"/>
      <c r="U63" s="4"/>
      <c r="V63" s="4"/>
      <c r="W63" s="4"/>
      <c r="X63" s="4"/>
      <c r="Y63" s="4"/>
      <c r="Z63" s="4"/>
      <c r="AA63" s="4"/>
      <c r="AB63" s="8"/>
      <c r="AC63" s="330"/>
      <c r="AD63" s="330"/>
      <c r="AE63" s="8"/>
      <c r="AF63" s="8"/>
      <c r="AG63" s="8"/>
      <c r="AH63" s="8"/>
      <c r="AI63" s="8"/>
      <c r="AJ63" s="16"/>
    </row>
    <row r="64" spans="1:36">
      <c r="A64" s="38"/>
      <c r="B64" s="321" t="str">
        <f>+B63</f>
        <v>Squat</v>
      </c>
      <c r="C64" s="35">
        <v>0.8</v>
      </c>
      <c r="D64" s="36">
        <v>2</v>
      </c>
      <c r="E64" s="37">
        <v>4</v>
      </c>
      <c r="F64" s="36">
        <f>MROUND(SQ*C64,AR)</f>
        <v>80</v>
      </c>
      <c r="G64" s="114">
        <f t="shared" si="79"/>
        <v>8</v>
      </c>
      <c r="H64" s="114">
        <f t="shared" si="80"/>
        <v>640</v>
      </c>
      <c r="I64" s="4"/>
      <c r="J64" s="4"/>
      <c r="K64" s="4"/>
      <c r="L64" s="4"/>
      <c r="M64" s="114" t="str">
        <f t="shared" si="74"/>
        <v xml:space="preserve"> </v>
      </c>
      <c r="N64" s="114" t="str">
        <f t="shared" si="75"/>
        <v xml:space="preserve"> </v>
      </c>
      <c r="O64" s="114" t="str">
        <f t="shared" si="76"/>
        <v xml:space="preserve"> </v>
      </c>
      <c r="P64" s="114">
        <f t="shared" si="77"/>
        <v>8</v>
      </c>
      <c r="Q64" s="114" t="str">
        <f t="shared" si="78"/>
        <v xml:space="preserve"> </v>
      </c>
      <c r="R64" s="4"/>
      <c r="S64" s="4"/>
      <c r="T64" s="4"/>
      <c r="U64" s="4"/>
      <c r="V64" s="4"/>
      <c r="W64" s="4"/>
      <c r="X64" s="4"/>
      <c r="Y64" s="4"/>
      <c r="Z64" s="4"/>
      <c r="AA64" s="4"/>
      <c r="AB64" s="8"/>
      <c r="AC64" s="330"/>
      <c r="AD64" s="330"/>
      <c r="AE64" s="330"/>
      <c r="AF64" s="330"/>
      <c r="AG64" s="8"/>
      <c r="AH64" s="8"/>
      <c r="AI64" s="8"/>
      <c r="AJ64" s="16"/>
    </row>
    <row r="65" spans="1:36">
      <c r="A65" s="264"/>
      <c r="B65" s="8"/>
      <c r="C65" s="8"/>
      <c r="D65" s="8"/>
      <c r="E65" s="8"/>
      <c r="F65" s="366"/>
      <c r="G65" s="4"/>
      <c r="H65" s="4"/>
      <c r="I65" s="4"/>
      <c r="J65" s="4"/>
      <c r="K65" s="4"/>
      <c r="L65" s="4"/>
      <c r="M65" s="4"/>
      <c r="N65" s="4"/>
      <c r="O65" s="4"/>
      <c r="P65" s="4"/>
      <c r="Q65" s="4"/>
      <c r="R65" s="4"/>
      <c r="S65" s="4"/>
      <c r="T65" s="4"/>
      <c r="U65" s="4"/>
      <c r="V65" s="4"/>
      <c r="W65" s="4"/>
      <c r="X65" s="4"/>
      <c r="Y65" s="4"/>
      <c r="Z65" s="4"/>
      <c r="AA65" s="4"/>
      <c r="AB65" s="8"/>
      <c r="AC65" s="8"/>
      <c r="AD65" s="8"/>
      <c r="AE65" s="8"/>
      <c r="AF65" s="8"/>
      <c r="AG65" s="8"/>
      <c r="AH65" s="8"/>
      <c r="AI65" s="8"/>
      <c r="AJ65" s="16"/>
    </row>
    <row r="66" spans="1:36">
      <c r="A66" s="322">
        <v>2</v>
      </c>
      <c r="B66" s="323" t="s">
        <v>8</v>
      </c>
      <c r="C66" s="324">
        <v>0.5</v>
      </c>
      <c r="D66" s="325">
        <v>5</v>
      </c>
      <c r="E66" s="326">
        <v>1</v>
      </c>
      <c r="F66" s="325">
        <f>MROUND(BP*C66,AR)</f>
        <v>50</v>
      </c>
      <c r="G66" s="4"/>
      <c r="H66" s="4"/>
      <c r="I66" s="327">
        <f t="shared" ref="I66" si="81">+D66*E66</f>
        <v>5</v>
      </c>
      <c r="J66" s="327">
        <f>+I66*F66</f>
        <v>250</v>
      </c>
      <c r="K66" s="4"/>
      <c r="L66" s="4"/>
      <c r="M66" s="4"/>
      <c r="N66" s="4"/>
      <c r="O66" s="4"/>
      <c r="P66" s="4"/>
      <c r="Q66" s="4"/>
      <c r="R66" s="327">
        <f t="shared" ref="R66:R69" si="82">IF(ISNUMBER(SEARCH("bench",$B66)),IF($C66&gt;=0.5,IF($C66&lt;0.6,$D66*$E66," ")," ")," ")</f>
        <v>5</v>
      </c>
      <c r="S66" s="327" t="str">
        <f t="shared" ref="S66:S69" si="83">IF(ISNUMBER(SEARCH("bench",$B66)),IF($C66&gt;=0.6,IF($C66&lt;0.7,$D66*$E66," ")," ")," ")</f>
        <v xml:space="preserve"> </v>
      </c>
      <c r="T66" s="327" t="str">
        <f t="shared" ref="T66:T69" si="84">IF(ISNUMBER(SEARCH("bench",$B66)),IF($C66&gt;=0.7,IF($C66&lt;0.8,$D66*$E66," ")," ")," ")</f>
        <v xml:space="preserve"> </v>
      </c>
      <c r="U66" s="327" t="str">
        <f t="shared" ref="U66:U69" si="85">IF(ISNUMBER(SEARCH("bench",$B66)),IF($C66&gt;=0.8,IF($C66&lt;0.9,$D66*$E66," ")," ")," ")</f>
        <v xml:space="preserve"> </v>
      </c>
      <c r="V66" s="327" t="str">
        <f t="shared" ref="V66:V69" si="86">IF(ISNUMBER(SEARCH("bench",$B66)),IF($C66&gt;=0.9,$D66*$E66," ")," ")</f>
        <v xml:space="preserve"> </v>
      </c>
      <c r="W66" s="4"/>
      <c r="X66" s="4"/>
      <c r="Y66" s="4"/>
      <c r="Z66" s="4"/>
      <c r="AA66" s="4"/>
      <c r="AB66" s="8"/>
      <c r="AC66" s="330"/>
      <c r="AD66" s="8"/>
      <c r="AE66" s="8"/>
      <c r="AF66" s="8"/>
      <c r="AG66" s="8"/>
      <c r="AH66" s="8"/>
      <c r="AI66" s="8"/>
      <c r="AJ66" s="16"/>
    </row>
    <row r="67" spans="1:36">
      <c r="A67" s="322"/>
      <c r="B67" s="328" t="str">
        <f>+B66</f>
        <v>BenchPress</v>
      </c>
      <c r="C67" s="10">
        <v>0.6</v>
      </c>
      <c r="D67" s="11">
        <v>4</v>
      </c>
      <c r="E67" s="12">
        <v>1</v>
      </c>
      <c r="F67" s="11">
        <f>MROUND(BP*C67,AR)</f>
        <v>60</v>
      </c>
      <c r="G67" s="4"/>
      <c r="H67" s="4"/>
      <c r="I67" s="327">
        <f t="shared" ref="I67:I69" si="87">+D67*E67</f>
        <v>4</v>
      </c>
      <c r="J67" s="327">
        <f t="shared" ref="J67:J69" si="88">+I67*F67</f>
        <v>240</v>
      </c>
      <c r="K67" s="4"/>
      <c r="L67" s="4"/>
      <c r="M67" s="4"/>
      <c r="N67" s="4"/>
      <c r="O67" s="4"/>
      <c r="P67" s="4"/>
      <c r="Q67" s="4"/>
      <c r="R67" s="327" t="str">
        <f t="shared" si="82"/>
        <v xml:space="preserve"> </v>
      </c>
      <c r="S67" s="327">
        <f t="shared" si="83"/>
        <v>4</v>
      </c>
      <c r="T67" s="327" t="str">
        <f t="shared" si="84"/>
        <v xml:space="preserve"> </v>
      </c>
      <c r="U67" s="327" t="str">
        <f t="shared" si="85"/>
        <v xml:space="preserve"> </v>
      </c>
      <c r="V67" s="327" t="str">
        <f t="shared" si="86"/>
        <v xml:space="preserve"> </v>
      </c>
      <c r="W67" s="4"/>
      <c r="X67" s="4"/>
      <c r="Y67" s="4"/>
      <c r="Z67" s="4"/>
      <c r="AA67" s="4"/>
      <c r="AB67" s="8"/>
      <c r="AC67" s="330"/>
      <c r="AD67" s="8"/>
      <c r="AE67" s="8"/>
      <c r="AF67" s="8"/>
      <c r="AG67" s="8"/>
      <c r="AH67" s="8"/>
      <c r="AI67" s="8"/>
      <c r="AJ67" s="16"/>
    </row>
    <row r="68" spans="1:36">
      <c r="A68" s="15"/>
      <c r="B68" s="328" t="str">
        <f t="shared" ref="B68:B69" si="89">+B67</f>
        <v>BenchPress</v>
      </c>
      <c r="C68" s="10">
        <v>0.7</v>
      </c>
      <c r="D68" s="11">
        <v>3</v>
      </c>
      <c r="E68" s="12">
        <v>2</v>
      </c>
      <c r="F68" s="11">
        <f>MROUND(BP*C68,AR)</f>
        <v>70</v>
      </c>
      <c r="G68" s="4"/>
      <c r="H68" s="4"/>
      <c r="I68" s="327">
        <f t="shared" si="87"/>
        <v>6</v>
      </c>
      <c r="J68" s="327">
        <f t="shared" si="88"/>
        <v>420</v>
      </c>
      <c r="K68" s="4"/>
      <c r="L68" s="4"/>
      <c r="M68" s="4"/>
      <c r="N68" s="4"/>
      <c r="O68" s="4"/>
      <c r="P68" s="4"/>
      <c r="Q68" s="4"/>
      <c r="R68" s="327" t="str">
        <f t="shared" si="82"/>
        <v xml:space="preserve"> </v>
      </c>
      <c r="S68" s="327" t="str">
        <f t="shared" si="83"/>
        <v xml:space="preserve"> </v>
      </c>
      <c r="T68" s="327">
        <f t="shared" si="84"/>
        <v>6</v>
      </c>
      <c r="U68" s="327" t="str">
        <f t="shared" si="85"/>
        <v xml:space="preserve"> </v>
      </c>
      <c r="V68" s="327" t="str">
        <f t="shared" si="86"/>
        <v xml:space="preserve"> </v>
      </c>
      <c r="W68" s="4"/>
      <c r="X68" s="4"/>
      <c r="Y68" s="4"/>
      <c r="Z68" s="4"/>
      <c r="AA68" s="4"/>
      <c r="AB68" s="8"/>
      <c r="AC68" s="330"/>
      <c r="AD68" s="330"/>
      <c r="AE68" s="8"/>
      <c r="AF68" s="8"/>
      <c r="AG68" s="8"/>
      <c r="AH68" s="8"/>
      <c r="AI68" s="8"/>
      <c r="AJ68" s="16"/>
    </row>
    <row r="69" spans="1:36">
      <c r="A69" s="15"/>
      <c r="B69" s="328" t="str">
        <f t="shared" si="89"/>
        <v>BenchPress</v>
      </c>
      <c r="C69" s="10">
        <v>0.8</v>
      </c>
      <c r="D69" s="11">
        <v>3</v>
      </c>
      <c r="E69" s="12">
        <v>5</v>
      </c>
      <c r="F69" s="11">
        <f>MROUND(BP*C69,AR)</f>
        <v>80</v>
      </c>
      <c r="G69" s="4"/>
      <c r="H69" s="4"/>
      <c r="I69" s="327">
        <f t="shared" si="87"/>
        <v>15</v>
      </c>
      <c r="J69" s="327">
        <f t="shared" si="88"/>
        <v>1200</v>
      </c>
      <c r="K69" s="4"/>
      <c r="L69" s="4"/>
      <c r="M69" s="4"/>
      <c r="N69" s="4"/>
      <c r="O69" s="4"/>
      <c r="P69" s="4"/>
      <c r="Q69" s="4"/>
      <c r="R69" s="327" t="str">
        <f t="shared" si="82"/>
        <v xml:space="preserve"> </v>
      </c>
      <c r="S69" s="327" t="str">
        <f t="shared" si="83"/>
        <v xml:space="preserve"> </v>
      </c>
      <c r="T69" s="327" t="str">
        <f t="shared" si="84"/>
        <v xml:space="preserve"> </v>
      </c>
      <c r="U69" s="327">
        <f t="shared" si="85"/>
        <v>15</v>
      </c>
      <c r="V69" s="327" t="str">
        <f t="shared" si="86"/>
        <v xml:space="preserve"> </v>
      </c>
      <c r="W69" s="4"/>
      <c r="X69" s="4"/>
      <c r="Y69" s="4"/>
      <c r="Z69" s="4"/>
      <c r="AA69" s="4"/>
      <c r="AB69" s="8"/>
      <c r="AC69" s="330"/>
      <c r="AD69" s="330"/>
      <c r="AE69" s="330"/>
      <c r="AF69" s="330"/>
      <c r="AG69" s="330"/>
      <c r="AH69" s="8"/>
      <c r="AI69" s="8"/>
      <c r="AJ69" s="16"/>
    </row>
    <row r="70" spans="1:36">
      <c r="A70" s="264"/>
      <c r="B70" s="8"/>
      <c r="C70" s="8"/>
      <c r="D70" s="8"/>
      <c r="E70" s="8"/>
      <c r="F70" s="366"/>
      <c r="G70" s="4"/>
      <c r="H70" s="4"/>
      <c r="I70" s="4"/>
      <c r="J70" s="4"/>
      <c r="K70" s="4"/>
      <c r="L70" s="4"/>
      <c r="M70" s="4"/>
      <c r="N70" s="4"/>
      <c r="O70" s="4"/>
      <c r="P70" s="4"/>
      <c r="Q70" s="4"/>
      <c r="R70" s="4"/>
      <c r="S70" s="4"/>
      <c r="T70" s="4"/>
      <c r="U70" s="4"/>
      <c r="V70" s="4"/>
      <c r="W70" s="4"/>
      <c r="X70" s="4"/>
      <c r="Y70" s="4"/>
      <c r="Z70" s="4"/>
      <c r="AA70" s="4"/>
      <c r="AB70" s="8"/>
      <c r="AC70" s="8"/>
      <c r="AD70" s="8"/>
      <c r="AE70" s="8"/>
      <c r="AF70" s="8"/>
      <c r="AG70" s="8"/>
      <c r="AH70" s="8"/>
      <c r="AI70" s="8"/>
      <c r="AJ70" s="16"/>
    </row>
    <row r="71" spans="1:36">
      <c r="A71" s="329">
        <v>3</v>
      </c>
      <c r="B71" s="330" t="s">
        <v>18</v>
      </c>
      <c r="C71" s="331"/>
      <c r="D71" s="332">
        <v>10</v>
      </c>
      <c r="E71" s="333">
        <v>5</v>
      </c>
      <c r="F71" s="332"/>
      <c r="G71" s="4"/>
      <c r="H71" s="4"/>
      <c r="I71" s="4"/>
      <c r="J71" s="4"/>
      <c r="K71" s="4"/>
      <c r="L71" s="4"/>
      <c r="M71" s="4"/>
      <c r="N71" s="4"/>
      <c r="O71" s="4"/>
      <c r="P71" s="4"/>
      <c r="Q71" s="4"/>
      <c r="R71" s="4"/>
      <c r="S71" s="4"/>
      <c r="T71" s="4"/>
      <c r="U71" s="4"/>
      <c r="V71" s="4"/>
      <c r="W71" s="4"/>
      <c r="X71" s="4"/>
      <c r="Y71" s="4"/>
      <c r="Z71" s="4"/>
      <c r="AA71" s="4"/>
      <c r="AB71" s="8"/>
      <c r="AC71" s="330"/>
      <c r="AD71" s="330"/>
      <c r="AE71" s="330"/>
      <c r="AF71" s="330"/>
      <c r="AG71" s="330"/>
      <c r="AH71" s="8"/>
      <c r="AI71" s="8"/>
      <c r="AJ71" s="16"/>
    </row>
    <row r="72" spans="1:36">
      <c r="A72" s="264"/>
      <c r="B72" s="8"/>
      <c r="C72" s="8"/>
      <c r="D72" s="8"/>
      <c r="E72" s="8"/>
      <c r="F72" s="366"/>
      <c r="G72" s="4"/>
      <c r="H72" s="4"/>
      <c r="I72" s="4"/>
      <c r="J72" s="4"/>
      <c r="K72" s="4"/>
      <c r="L72" s="4"/>
      <c r="M72" s="4"/>
      <c r="N72" s="4"/>
      <c r="O72" s="4"/>
      <c r="P72" s="4"/>
      <c r="Q72" s="4"/>
      <c r="R72" s="4"/>
      <c r="S72" s="4"/>
      <c r="T72" s="4"/>
      <c r="U72" s="4"/>
      <c r="V72" s="4"/>
      <c r="W72" s="4"/>
      <c r="X72" s="4"/>
      <c r="Y72" s="4"/>
      <c r="Z72" s="4"/>
      <c r="AA72" s="4"/>
      <c r="AB72" s="8"/>
      <c r="AC72" s="8"/>
      <c r="AD72" s="8"/>
      <c r="AE72" s="8"/>
      <c r="AF72" s="8"/>
      <c r="AG72" s="8"/>
      <c r="AH72" s="8"/>
      <c r="AI72" s="8"/>
      <c r="AJ72" s="16"/>
    </row>
    <row r="73" spans="1:36">
      <c r="A73" s="336">
        <v>4</v>
      </c>
      <c r="B73" s="352" t="s">
        <v>2</v>
      </c>
      <c r="C73" s="35">
        <v>0.55000000000000004</v>
      </c>
      <c r="D73" s="36">
        <v>3</v>
      </c>
      <c r="E73" s="37">
        <v>1</v>
      </c>
      <c r="F73" s="36">
        <f>MROUND(SQ*C73,AR)</f>
        <v>55</v>
      </c>
      <c r="G73" s="114">
        <f t="shared" ref="G73" si="90">+D73*E73</f>
        <v>3</v>
      </c>
      <c r="H73" s="114">
        <f t="shared" ref="H73" si="91">+F73*G73</f>
        <v>165</v>
      </c>
      <c r="I73" s="4"/>
      <c r="J73" s="4"/>
      <c r="K73" s="4"/>
      <c r="L73" s="4"/>
      <c r="M73" s="114">
        <f t="shared" ref="M73:M75" si="92">IF(ISNUMBER(SEARCH("squat",$B73)),IF($C73&gt;=0.5,IF($C73&lt;0.6,$D73*$E73," ")," ")," ")</f>
        <v>3</v>
      </c>
      <c r="N73" s="114" t="str">
        <f t="shared" ref="N73:N75" si="93">IF(ISNUMBER(SEARCH("squat",$B73)),IF($C73&gt;=0.6,IF($C73&lt;0.7,$D73*$E73," ")," ")," ")</f>
        <v xml:space="preserve"> </v>
      </c>
      <c r="O73" s="114" t="str">
        <f t="shared" ref="O73:O75" si="94">IF(ISNUMBER(SEARCH("squat",$B73)),IF($C73&gt;=0.7,IF($C73&lt;0.8,$D73*$E73," ")," ")," ")</f>
        <v xml:space="preserve"> </v>
      </c>
      <c r="P73" s="114" t="str">
        <f t="shared" ref="P73:P75" si="95">IF(ISNUMBER(SEARCH("squat",$B73)),IF($C73&gt;=0.8,IF($C73&lt;0.9,$D73*$E73," ")," ")," ")</f>
        <v xml:space="preserve"> </v>
      </c>
      <c r="Q73" s="114" t="str">
        <f t="shared" ref="Q73:Q75" si="96">IF(ISNUMBER(SEARCH("squat",$B73)),IF($C73&gt;=0.9,$D73*$E73," ")," ")</f>
        <v xml:space="preserve"> </v>
      </c>
      <c r="R73" s="4"/>
      <c r="S73" s="4"/>
      <c r="T73" s="4"/>
      <c r="U73" s="4"/>
      <c r="V73" s="4"/>
      <c r="W73" s="4"/>
      <c r="X73" s="4"/>
      <c r="Y73" s="4"/>
      <c r="Z73" s="4"/>
      <c r="AA73" s="4"/>
      <c r="AB73" s="8"/>
      <c r="AC73" s="330"/>
      <c r="AD73" s="8"/>
      <c r="AE73" s="8"/>
      <c r="AF73" s="8"/>
      <c r="AG73" s="8"/>
      <c r="AH73" s="8"/>
      <c r="AI73" s="8"/>
      <c r="AJ73" s="16"/>
    </row>
    <row r="74" spans="1:36">
      <c r="A74" s="38"/>
      <c r="B74" s="321" t="str">
        <f>+B73</f>
        <v>Squat</v>
      </c>
      <c r="C74" s="35">
        <v>0.65</v>
      </c>
      <c r="D74" s="36">
        <v>3</v>
      </c>
      <c r="E74" s="37">
        <v>1</v>
      </c>
      <c r="F74" s="36">
        <f>MROUND(SQ*C74,AR)</f>
        <v>65</v>
      </c>
      <c r="G74" s="114">
        <f t="shared" ref="G74:G75" si="97">+D74*E74</f>
        <v>3</v>
      </c>
      <c r="H74" s="114">
        <f t="shared" ref="H74:H75" si="98">+F74*G74</f>
        <v>195</v>
      </c>
      <c r="I74" s="4"/>
      <c r="J74" s="4"/>
      <c r="K74" s="4"/>
      <c r="L74" s="4"/>
      <c r="M74" s="114" t="str">
        <f t="shared" si="92"/>
        <v xml:space="preserve"> </v>
      </c>
      <c r="N74" s="114">
        <f t="shared" si="93"/>
        <v>3</v>
      </c>
      <c r="O74" s="114" t="str">
        <f t="shared" si="94"/>
        <v xml:space="preserve"> </v>
      </c>
      <c r="P74" s="114" t="str">
        <f t="shared" si="95"/>
        <v xml:space="preserve"> </v>
      </c>
      <c r="Q74" s="114" t="str">
        <f t="shared" si="96"/>
        <v xml:space="preserve"> </v>
      </c>
      <c r="R74" s="4"/>
      <c r="S74" s="4"/>
      <c r="T74" s="4"/>
      <c r="U74" s="4"/>
      <c r="V74" s="4"/>
      <c r="W74" s="4"/>
      <c r="X74" s="4"/>
      <c r="Y74" s="4"/>
      <c r="Z74" s="4"/>
      <c r="AA74" s="4"/>
      <c r="AB74" s="8"/>
      <c r="AC74" s="330"/>
      <c r="AD74" s="8"/>
      <c r="AE74" s="8"/>
      <c r="AF74" s="8"/>
      <c r="AG74" s="8"/>
      <c r="AH74" s="8"/>
      <c r="AI74" s="8"/>
      <c r="AJ74" s="16"/>
    </row>
    <row r="75" spans="1:36">
      <c r="A75" s="38"/>
      <c r="B75" s="321" t="str">
        <f>+B74</f>
        <v>Squat</v>
      </c>
      <c r="C75" s="35">
        <v>0.75</v>
      </c>
      <c r="D75" s="36">
        <v>3</v>
      </c>
      <c r="E75" s="37">
        <v>4</v>
      </c>
      <c r="F75" s="36">
        <f>MROUND(SQ*C75,AR)</f>
        <v>75</v>
      </c>
      <c r="G75" s="114">
        <f t="shared" si="97"/>
        <v>12</v>
      </c>
      <c r="H75" s="114">
        <f t="shared" si="98"/>
        <v>900</v>
      </c>
      <c r="I75" s="4"/>
      <c r="J75" s="4"/>
      <c r="K75" s="4"/>
      <c r="L75" s="4"/>
      <c r="M75" s="114" t="str">
        <f t="shared" si="92"/>
        <v xml:space="preserve"> </v>
      </c>
      <c r="N75" s="114" t="str">
        <f t="shared" si="93"/>
        <v xml:space="preserve"> </v>
      </c>
      <c r="O75" s="114">
        <f t="shared" si="94"/>
        <v>12</v>
      </c>
      <c r="P75" s="114" t="str">
        <f t="shared" si="95"/>
        <v xml:space="preserve"> </v>
      </c>
      <c r="Q75" s="114" t="str">
        <f t="shared" si="96"/>
        <v xml:space="preserve"> </v>
      </c>
      <c r="R75" s="4"/>
      <c r="S75" s="4"/>
      <c r="T75" s="4"/>
      <c r="U75" s="4"/>
      <c r="V75" s="4"/>
      <c r="W75" s="4"/>
      <c r="X75" s="4"/>
      <c r="Y75" s="4"/>
      <c r="Z75" s="4"/>
      <c r="AA75" s="4"/>
      <c r="AB75" s="8"/>
      <c r="AC75" s="330"/>
      <c r="AD75" s="330"/>
      <c r="AE75" s="330"/>
      <c r="AF75" s="330"/>
      <c r="AG75" s="8"/>
      <c r="AH75" s="8"/>
      <c r="AI75" s="8"/>
      <c r="AJ75" s="16"/>
    </row>
    <row r="76" spans="1:36">
      <c r="A76" s="264"/>
      <c r="B76" s="8"/>
      <c r="C76" s="8"/>
      <c r="D76" s="8"/>
      <c r="E76" s="8"/>
      <c r="F76" s="366"/>
      <c r="G76" s="4"/>
      <c r="H76" s="4"/>
      <c r="I76" s="4"/>
      <c r="J76" s="4"/>
      <c r="K76" s="4"/>
      <c r="L76" s="4"/>
      <c r="M76" s="4"/>
      <c r="N76" s="4"/>
      <c r="O76" s="4"/>
      <c r="P76" s="4"/>
      <c r="Q76" s="4"/>
      <c r="R76" s="4"/>
      <c r="S76" s="4"/>
      <c r="T76" s="4"/>
      <c r="U76" s="4"/>
      <c r="V76" s="4"/>
      <c r="W76" s="4"/>
      <c r="X76" s="4"/>
      <c r="Y76" s="4"/>
      <c r="Z76" s="4"/>
      <c r="AA76" s="4"/>
      <c r="AB76" s="8"/>
      <c r="AC76" s="8"/>
      <c r="AD76" s="8"/>
      <c r="AE76" s="8"/>
      <c r="AF76" s="8"/>
      <c r="AG76" s="8"/>
      <c r="AH76" s="8"/>
      <c r="AI76" s="8"/>
      <c r="AJ76" s="16"/>
    </row>
    <row r="77" spans="1:36">
      <c r="A77" s="329">
        <v>5</v>
      </c>
      <c r="B77" s="330" t="s">
        <v>58</v>
      </c>
      <c r="C77" s="331"/>
      <c r="D77" s="332">
        <v>8</v>
      </c>
      <c r="E77" s="333">
        <v>5</v>
      </c>
      <c r="F77" s="332"/>
      <c r="G77" s="90"/>
      <c r="H77" s="90"/>
      <c r="I77" s="90"/>
      <c r="J77" s="90"/>
      <c r="K77" s="90"/>
      <c r="L77" s="90"/>
      <c r="M77" s="90"/>
      <c r="N77" s="90"/>
      <c r="O77" s="90"/>
      <c r="P77" s="90"/>
      <c r="Q77" s="90"/>
      <c r="R77" s="90"/>
      <c r="S77" s="90"/>
      <c r="T77" s="90"/>
      <c r="U77" s="90"/>
      <c r="V77" s="90"/>
      <c r="W77" s="90"/>
      <c r="X77" s="90"/>
      <c r="Y77" s="90"/>
      <c r="Z77" s="90"/>
      <c r="AA77" s="90"/>
      <c r="AB77" s="27"/>
      <c r="AC77" s="330"/>
      <c r="AD77" s="330"/>
      <c r="AE77" s="330"/>
      <c r="AF77" s="330"/>
      <c r="AG77" s="330"/>
      <c r="AH77" s="27"/>
      <c r="AI77" s="27"/>
      <c r="AJ77" s="19"/>
    </row>
    <row r="78" spans="1:36" ht="15" thickBot="1">
      <c r="G78" s="4"/>
      <c r="H78" s="4"/>
      <c r="I78" s="4"/>
      <c r="J78" s="4"/>
      <c r="K78" s="4"/>
      <c r="L78" s="4"/>
      <c r="M78" s="4"/>
      <c r="N78" s="4"/>
      <c r="O78" s="4"/>
      <c r="P78" s="4"/>
      <c r="Q78" s="4"/>
      <c r="R78" s="4"/>
      <c r="S78" s="4"/>
      <c r="T78" s="4"/>
      <c r="U78" s="4"/>
      <c r="V78" s="4"/>
      <c r="W78" s="4"/>
      <c r="X78" s="4"/>
      <c r="Y78" s="4"/>
      <c r="Z78" s="4"/>
      <c r="AA78" s="4"/>
    </row>
    <row r="79" spans="1:36" ht="15" thickBot="1">
      <c r="A79" s="409" t="s">
        <v>14</v>
      </c>
      <c r="B79" s="410"/>
      <c r="C79" s="59" t="s">
        <v>0</v>
      </c>
      <c r="D79" s="59" t="s">
        <v>5</v>
      </c>
      <c r="E79" s="59" t="s">
        <v>6</v>
      </c>
      <c r="F79" s="369" t="s">
        <v>7</v>
      </c>
      <c r="G79" s="4"/>
      <c r="H79" s="4"/>
      <c r="I79" s="4"/>
      <c r="J79" s="4"/>
      <c r="K79" s="4"/>
      <c r="L79" s="4"/>
      <c r="M79" s="4"/>
      <c r="N79" s="4"/>
      <c r="O79" s="4"/>
      <c r="P79" s="4"/>
      <c r="Q79" s="4"/>
      <c r="R79" s="4"/>
      <c r="S79" s="4"/>
      <c r="T79" s="4"/>
      <c r="U79" s="4"/>
      <c r="V79" s="4"/>
      <c r="W79" s="4"/>
      <c r="X79" s="4"/>
      <c r="Y79" s="4"/>
      <c r="Z79" s="4"/>
      <c r="AA79" s="4"/>
    </row>
    <row r="80" spans="1:36">
      <c r="G80" s="4"/>
      <c r="H80" s="4"/>
      <c r="I80" s="4"/>
      <c r="J80" s="4"/>
      <c r="K80" s="4"/>
      <c r="L80" s="4"/>
      <c r="M80" s="4"/>
      <c r="N80" s="4"/>
      <c r="O80" s="4"/>
      <c r="P80" s="4"/>
      <c r="Q80" s="4"/>
      <c r="R80" s="4"/>
      <c r="S80" s="4"/>
      <c r="T80" s="4"/>
      <c r="U80" s="4"/>
      <c r="V80" s="4"/>
      <c r="W80" s="4"/>
      <c r="X80" s="4"/>
      <c r="Y80" s="4"/>
      <c r="Z80" s="4"/>
      <c r="AA80" s="4"/>
    </row>
    <row r="81" spans="1:36">
      <c r="A81" s="341">
        <v>1</v>
      </c>
      <c r="B81" s="342" t="s">
        <v>94</v>
      </c>
      <c r="C81" s="343">
        <v>0.5</v>
      </c>
      <c r="D81" s="335">
        <v>3</v>
      </c>
      <c r="E81" s="335">
        <v>1</v>
      </c>
      <c r="F81" s="372">
        <f>MROUND(DL*C81,AR)</f>
        <v>50</v>
      </c>
      <c r="G81" s="297"/>
      <c r="H81" s="297"/>
      <c r="I81" s="297"/>
      <c r="J81" s="297"/>
      <c r="K81" s="334">
        <f>+D81*E81</f>
        <v>3</v>
      </c>
      <c r="L81" s="334">
        <f>+K81*F81</f>
        <v>150</v>
      </c>
      <c r="M81" s="297"/>
      <c r="N81" s="297"/>
      <c r="O81" s="297"/>
      <c r="P81" s="297"/>
      <c r="Q81" s="297"/>
      <c r="R81" s="297"/>
      <c r="S81" s="297"/>
      <c r="T81" s="297"/>
      <c r="U81" s="297"/>
      <c r="V81" s="297"/>
      <c r="W81" s="334">
        <f t="shared" ref="W81:W84" si="99">IF(ISNUMBER(SEARCH("deadlift",$B81)),IF($C81&gt;=0.5,IF($C81&lt;0.6,$D81*$E81," ")," ")," ")</f>
        <v>3</v>
      </c>
      <c r="X81" s="334" t="str">
        <f t="shared" ref="X81:X84" si="100">IF(ISNUMBER(SEARCH("deadlift",$B81)),IF($C81&gt;=0.6,IF($C81&lt;0.7,$D81*$E81," ")," ")," ")</f>
        <v xml:space="preserve"> </v>
      </c>
      <c r="Y81" s="334" t="str">
        <f t="shared" ref="Y81:Y84" si="101">IF(ISNUMBER(SEARCH("deadlift",$B81)),IF($C81&gt;=0.7,IF($C81&lt;0.8,$D81*$E81," ")," ")," ")</f>
        <v xml:space="preserve"> </v>
      </c>
      <c r="Z81" s="334" t="str">
        <f t="shared" ref="Z81:Z84" si="102">IF(ISNUMBER(SEARCH("deadlift",$B81)),IF($C81&gt;=0.8,IF($C81&lt;0.9,$D81*$E81," ")," ")," ")</f>
        <v xml:space="preserve"> </v>
      </c>
      <c r="AA81" s="334" t="str">
        <f t="shared" ref="AA81:AA84" si="103">IF(ISNUMBER(SEARCH("deadlift",$B81)),IF($C81&gt;=0.9,$D81*$E81," ")," ")</f>
        <v xml:space="preserve"> </v>
      </c>
      <c r="AB81" s="300"/>
      <c r="AC81" s="13"/>
      <c r="AD81" s="300"/>
      <c r="AE81" s="300"/>
      <c r="AF81" s="300"/>
      <c r="AG81" s="300"/>
      <c r="AH81" s="300"/>
      <c r="AI81" s="300"/>
      <c r="AJ81" s="301"/>
    </row>
    <row r="82" spans="1:36">
      <c r="A82" s="344"/>
      <c r="B82" s="345" t="str">
        <f>+B81</f>
        <v>Deficit Deadlift</v>
      </c>
      <c r="C82" s="343">
        <v>0.6</v>
      </c>
      <c r="D82" s="335">
        <v>2</v>
      </c>
      <c r="E82" s="335">
        <v>1</v>
      </c>
      <c r="F82" s="372">
        <f>MROUND(DL*C82,AR)</f>
        <v>60</v>
      </c>
      <c r="G82" s="4"/>
      <c r="H82" s="4"/>
      <c r="I82" s="4"/>
      <c r="J82" s="4"/>
      <c r="K82" s="334">
        <f t="shared" ref="K82:K84" si="104">+D82*E82</f>
        <v>2</v>
      </c>
      <c r="L82" s="334">
        <f t="shared" ref="L82:L84" si="105">+K82*F82</f>
        <v>120</v>
      </c>
      <c r="M82" s="4"/>
      <c r="N82" s="4"/>
      <c r="O82" s="4"/>
      <c r="P82" s="4"/>
      <c r="Q82" s="4"/>
      <c r="R82" s="4"/>
      <c r="S82" s="4"/>
      <c r="T82" s="4"/>
      <c r="U82" s="4"/>
      <c r="V82" s="4"/>
      <c r="W82" s="334" t="str">
        <f t="shared" si="99"/>
        <v xml:space="preserve"> </v>
      </c>
      <c r="X82" s="334">
        <f t="shared" si="100"/>
        <v>2</v>
      </c>
      <c r="Y82" s="334" t="str">
        <f t="shared" si="101"/>
        <v xml:space="preserve"> </v>
      </c>
      <c r="Z82" s="334" t="str">
        <f t="shared" si="102"/>
        <v xml:space="preserve"> </v>
      </c>
      <c r="AA82" s="334" t="str">
        <f t="shared" si="103"/>
        <v xml:space="preserve"> </v>
      </c>
      <c r="AB82" s="8"/>
      <c r="AC82" s="13"/>
      <c r="AD82" s="8"/>
      <c r="AE82" s="8"/>
      <c r="AF82" s="8"/>
      <c r="AG82" s="8"/>
      <c r="AH82" s="8"/>
      <c r="AI82" s="8"/>
      <c r="AJ82" s="16"/>
    </row>
    <row r="83" spans="1:36">
      <c r="A83" s="344"/>
      <c r="B83" s="345" t="str">
        <f t="shared" ref="B83:B84" si="106">+B82</f>
        <v>Deficit Deadlift</v>
      </c>
      <c r="C83" s="343">
        <v>0.65</v>
      </c>
      <c r="D83" s="335">
        <v>2</v>
      </c>
      <c r="E83" s="335">
        <v>2</v>
      </c>
      <c r="F83" s="372">
        <f>MROUND(DL*C83,AR)</f>
        <v>65</v>
      </c>
      <c r="G83" s="4"/>
      <c r="H83" s="4"/>
      <c r="I83" s="4"/>
      <c r="J83" s="4"/>
      <c r="K83" s="334">
        <f t="shared" si="104"/>
        <v>4</v>
      </c>
      <c r="L83" s="334">
        <f t="shared" si="105"/>
        <v>260</v>
      </c>
      <c r="M83" s="4"/>
      <c r="N83" s="4"/>
      <c r="O83" s="4"/>
      <c r="P83" s="4"/>
      <c r="Q83" s="4"/>
      <c r="R83" s="4"/>
      <c r="S83" s="4"/>
      <c r="T83" s="4"/>
      <c r="U83" s="4"/>
      <c r="V83" s="4"/>
      <c r="W83" s="334" t="str">
        <f t="shared" si="99"/>
        <v xml:space="preserve"> </v>
      </c>
      <c r="X83" s="334">
        <f t="shared" si="100"/>
        <v>4</v>
      </c>
      <c r="Y83" s="334" t="str">
        <f t="shared" si="101"/>
        <v xml:space="preserve"> </v>
      </c>
      <c r="Z83" s="334" t="str">
        <f t="shared" si="102"/>
        <v xml:space="preserve"> </v>
      </c>
      <c r="AA83" s="334" t="str">
        <f t="shared" si="103"/>
        <v xml:space="preserve"> </v>
      </c>
      <c r="AB83" s="8"/>
      <c r="AC83" s="13"/>
      <c r="AD83" s="13"/>
      <c r="AE83" s="8"/>
      <c r="AF83" s="8"/>
      <c r="AG83" s="8"/>
      <c r="AH83" s="8"/>
      <c r="AI83" s="8"/>
      <c r="AJ83" s="16"/>
    </row>
    <row r="84" spans="1:36">
      <c r="A84" s="344"/>
      <c r="B84" s="345" t="str">
        <f t="shared" si="106"/>
        <v>Deficit Deadlift</v>
      </c>
      <c r="C84" s="343">
        <v>0.7</v>
      </c>
      <c r="D84" s="335">
        <v>1</v>
      </c>
      <c r="E84" s="335">
        <v>3</v>
      </c>
      <c r="F84" s="372">
        <f>MROUND(DL*C84,AR)</f>
        <v>70</v>
      </c>
      <c r="G84" s="4"/>
      <c r="H84" s="4"/>
      <c r="I84" s="4"/>
      <c r="J84" s="4"/>
      <c r="K84" s="334">
        <f t="shared" si="104"/>
        <v>3</v>
      </c>
      <c r="L84" s="334">
        <f t="shared" si="105"/>
        <v>210</v>
      </c>
      <c r="M84" s="4"/>
      <c r="N84" s="4"/>
      <c r="O84" s="4"/>
      <c r="P84" s="4"/>
      <c r="Q84" s="4"/>
      <c r="R84" s="4"/>
      <c r="S84" s="4"/>
      <c r="T84" s="4"/>
      <c r="U84" s="4"/>
      <c r="V84" s="4"/>
      <c r="W84" s="334" t="str">
        <f t="shared" si="99"/>
        <v xml:space="preserve"> </v>
      </c>
      <c r="X84" s="334" t="str">
        <f t="shared" si="100"/>
        <v xml:space="preserve"> </v>
      </c>
      <c r="Y84" s="334">
        <f t="shared" si="101"/>
        <v>3</v>
      </c>
      <c r="Z84" s="334" t="str">
        <f t="shared" si="102"/>
        <v xml:space="preserve"> </v>
      </c>
      <c r="AA84" s="334" t="str">
        <f t="shared" si="103"/>
        <v xml:space="preserve"> </v>
      </c>
      <c r="AB84" s="8"/>
      <c r="AC84" s="13"/>
      <c r="AD84" s="13"/>
      <c r="AE84" s="13"/>
      <c r="AF84" s="8"/>
      <c r="AG84" s="8"/>
      <c r="AH84" s="8"/>
      <c r="AI84" s="8"/>
      <c r="AJ84" s="16"/>
    </row>
    <row r="85" spans="1:36">
      <c r="A85" s="264"/>
      <c r="B85" s="8"/>
      <c r="C85" s="8"/>
      <c r="D85" s="8"/>
      <c r="E85" s="8"/>
      <c r="F85" s="366"/>
      <c r="G85" s="4"/>
      <c r="H85" s="4"/>
      <c r="I85" s="4"/>
      <c r="J85" s="4"/>
      <c r="K85" s="4"/>
      <c r="L85" s="4"/>
      <c r="M85" s="4"/>
      <c r="N85" s="4"/>
      <c r="O85" s="4"/>
      <c r="P85" s="4"/>
      <c r="Q85" s="4"/>
      <c r="R85" s="4"/>
      <c r="S85" s="4"/>
      <c r="T85" s="4"/>
      <c r="U85" s="4"/>
      <c r="V85" s="4"/>
      <c r="W85" s="4"/>
      <c r="X85" s="4"/>
      <c r="Y85" s="4"/>
      <c r="Z85" s="4"/>
      <c r="AA85" s="4"/>
      <c r="AB85" s="8"/>
      <c r="AC85" s="8"/>
      <c r="AD85" s="8"/>
      <c r="AE85" s="8"/>
      <c r="AF85" s="8"/>
      <c r="AG85" s="8"/>
      <c r="AH85" s="8"/>
      <c r="AI85" s="8"/>
      <c r="AJ85" s="16"/>
    </row>
    <row r="86" spans="1:36">
      <c r="A86" s="322">
        <v>2</v>
      </c>
      <c r="B86" s="323" t="s">
        <v>8</v>
      </c>
      <c r="C86" s="324">
        <v>0.5</v>
      </c>
      <c r="D86" s="325">
        <v>3</v>
      </c>
      <c r="E86" s="326">
        <v>1</v>
      </c>
      <c r="F86" s="325">
        <f>MROUND(BP*C86,AR)</f>
        <v>50</v>
      </c>
      <c r="G86" s="4"/>
      <c r="H86" s="4"/>
      <c r="I86" s="327">
        <f t="shared" ref="I86" si="107">+D86*E86</f>
        <v>3</v>
      </c>
      <c r="J86" s="327">
        <f>+I86*F86</f>
        <v>150</v>
      </c>
      <c r="K86" s="4"/>
      <c r="L86" s="4"/>
      <c r="M86" s="4"/>
      <c r="N86" s="4"/>
      <c r="O86" s="4"/>
      <c r="P86" s="4"/>
      <c r="Q86" s="4"/>
      <c r="R86" s="327">
        <f t="shared" ref="R86:R90" si="108">IF(ISNUMBER(SEARCH("bench",$B86)),IF($C86&gt;=0.5,IF($C86&lt;0.6,$D86*$E86," ")," ")," ")</f>
        <v>3</v>
      </c>
      <c r="S86" s="327" t="str">
        <f t="shared" ref="S86:S90" si="109">IF(ISNUMBER(SEARCH("bench",$B86)),IF($C86&gt;=0.6,IF($C86&lt;0.7,$D86*$E86," ")," ")," ")</f>
        <v xml:space="preserve"> </v>
      </c>
      <c r="T86" s="327" t="str">
        <f t="shared" ref="T86:T90" si="110">IF(ISNUMBER(SEARCH("bench",$B86)),IF($C86&gt;=0.7,IF($C86&lt;0.8,$D86*$E86," ")," ")," ")</f>
        <v xml:space="preserve"> </v>
      </c>
      <c r="U86" s="327" t="str">
        <f t="shared" ref="U86:U90" si="111">IF(ISNUMBER(SEARCH("bench",$B86)),IF($C86&gt;=0.8,IF($C86&lt;0.9,$D86*$E86," ")," ")," ")</f>
        <v xml:space="preserve"> </v>
      </c>
      <c r="V86" s="327" t="str">
        <f t="shared" ref="V86:V90" si="112">IF(ISNUMBER(SEARCH("bench",$B86)),IF($C86&gt;=0.9,$D86*$E86," ")," ")</f>
        <v xml:space="preserve"> </v>
      </c>
      <c r="W86" s="4"/>
      <c r="X86" s="4"/>
      <c r="Y86" s="4"/>
      <c r="Z86" s="4"/>
      <c r="AA86" s="4"/>
      <c r="AB86" s="8"/>
      <c r="AC86" s="13"/>
      <c r="AD86" s="8"/>
      <c r="AE86" s="8"/>
      <c r="AF86" s="8"/>
      <c r="AG86" s="8"/>
      <c r="AH86" s="8"/>
      <c r="AI86" s="8"/>
      <c r="AJ86" s="16"/>
    </row>
    <row r="87" spans="1:36">
      <c r="A87" s="322"/>
      <c r="B87" s="328" t="str">
        <f>+B86</f>
        <v>BenchPress</v>
      </c>
      <c r="C87" s="324">
        <v>0.6</v>
      </c>
      <c r="D87" s="325">
        <v>3</v>
      </c>
      <c r="E87" s="326">
        <v>1</v>
      </c>
      <c r="F87" s="325">
        <f t="shared" ref="F87:F90" si="113">MROUND(BP*C87,AR)</f>
        <v>60</v>
      </c>
      <c r="G87" s="4"/>
      <c r="H87" s="4"/>
      <c r="I87" s="327">
        <f t="shared" ref="I87:I90" si="114">+D87*E87</f>
        <v>3</v>
      </c>
      <c r="J87" s="327">
        <f t="shared" ref="J87:J90" si="115">+I87*F87</f>
        <v>180</v>
      </c>
      <c r="K87" s="4"/>
      <c r="L87" s="4"/>
      <c r="M87" s="4"/>
      <c r="N87" s="4"/>
      <c r="O87" s="4"/>
      <c r="P87" s="4"/>
      <c r="Q87" s="4"/>
      <c r="R87" s="327" t="str">
        <f t="shared" si="108"/>
        <v xml:space="preserve"> </v>
      </c>
      <c r="S87" s="327">
        <f t="shared" si="109"/>
        <v>3</v>
      </c>
      <c r="T87" s="327" t="str">
        <f t="shared" si="110"/>
        <v xml:space="preserve"> </v>
      </c>
      <c r="U87" s="327" t="str">
        <f t="shared" si="111"/>
        <v xml:space="preserve"> </v>
      </c>
      <c r="V87" s="327" t="str">
        <f t="shared" si="112"/>
        <v xml:space="preserve"> </v>
      </c>
      <c r="W87" s="4"/>
      <c r="X87" s="4"/>
      <c r="Y87" s="4"/>
      <c r="Z87" s="4"/>
      <c r="AA87" s="4"/>
      <c r="AB87" s="8"/>
      <c r="AC87" s="13"/>
      <c r="AD87" s="8"/>
      <c r="AE87" s="8"/>
      <c r="AF87" s="8"/>
      <c r="AG87" s="8"/>
      <c r="AH87" s="8"/>
      <c r="AI87" s="8"/>
      <c r="AJ87" s="16"/>
    </row>
    <row r="88" spans="1:36">
      <c r="A88" s="322"/>
      <c r="B88" s="328" t="str">
        <f t="shared" ref="B88:B90" si="116">+B87</f>
        <v>BenchPress</v>
      </c>
      <c r="C88" s="10">
        <v>0.7</v>
      </c>
      <c r="D88" s="11">
        <v>3</v>
      </c>
      <c r="E88" s="12">
        <v>2</v>
      </c>
      <c r="F88" s="11">
        <f t="shared" si="113"/>
        <v>70</v>
      </c>
      <c r="G88" s="4"/>
      <c r="H88" s="4"/>
      <c r="I88" s="327">
        <f t="shared" si="114"/>
        <v>6</v>
      </c>
      <c r="J88" s="327">
        <f t="shared" si="115"/>
        <v>420</v>
      </c>
      <c r="K88" s="4"/>
      <c r="L88" s="4"/>
      <c r="M88" s="4"/>
      <c r="N88" s="4"/>
      <c r="O88" s="4"/>
      <c r="P88" s="4"/>
      <c r="Q88" s="4"/>
      <c r="R88" s="327" t="str">
        <f t="shared" si="108"/>
        <v xml:space="preserve"> </v>
      </c>
      <c r="S88" s="327" t="str">
        <f t="shared" si="109"/>
        <v xml:space="preserve"> </v>
      </c>
      <c r="T88" s="327">
        <f t="shared" si="110"/>
        <v>6</v>
      </c>
      <c r="U88" s="327" t="str">
        <f t="shared" si="111"/>
        <v xml:space="preserve"> </v>
      </c>
      <c r="V88" s="327" t="str">
        <f t="shared" si="112"/>
        <v xml:space="preserve"> </v>
      </c>
      <c r="W88" s="4"/>
      <c r="X88" s="4"/>
      <c r="Y88" s="4"/>
      <c r="Z88" s="4"/>
      <c r="AA88" s="4"/>
      <c r="AB88" s="8"/>
      <c r="AC88" s="13"/>
      <c r="AD88" s="13"/>
      <c r="AE88" s="8"/>
      <c r="AF88" s="8"/>
      <c r="AG88" s="8"/>
      <c r="AH88" s="8"/>
      <c r="AI88" s="8"/>
      <c r="AJ88" s="16"/>
    </row>
    <row r="89" spans="1:36">
      <c r="A89" s="15"/>
      <c r="B89" s="328" t="str">
        <f t="shared" si="116"/>
        <v>BenchPress</v>
      </c>
      <c r="C89" s="10">
        <v>0.8</v>
      </c>
      <c r="D89" s="11">
        <v>3</v>
      </c>
      <c r="E89" s="12">
        <v>2</v>
      </c>
      <c r="F89" s="11">
        <f t="shared" si="113"/>
        <v>80</v>
      </c>
      <c r="G89" s="4"/>
      <c r="H89" s="4"/>
      <c r="I89" s="327">
        <f t="shared" si="114"/>
        <v>6</v>
      </c>
      <c r="J89" s="327">
        <f t="shared" si="115"/>
        <v>480</v>
      </c>
      <c r="K89" s="4"/>
      <c r="L89" s="4"/>
      <c r="M89" s="4"/>
      <c r="N89" s="4"/>
      <c r="O89" s="4"/>
      <c r="P89" s="4"/>
      <c r="Q89" s="4"/>
      <c r="R89" s="327" t="str">
        <f t="shared" si="108"/>
        <v xml:space="preserve"> </v>
      </c>
      <c r="S89" s="327" t="str">
        <f t="shared" si="109"/>
        <v xml:space="preserve"> </v>
      </c>
      <c r="T89" s="327" t="str">
        <f t="shared" si="110"/>
        <v xml:space="preserve"> </v>
      </c>
      <c r="U89" s="327">
        <f t="shared" si="111"/>
        <v>6</v>
      </c>
      <c r="V89" s="327" t="str">
        <f t="shared" si="112"/>
        <v xml:space="preserve"> </v>
      </c>
      <c r="W89" s="4"/>
      <c r="X89" s="4"/>
      <c r="Y89" s="4"/>
      <c r="Z89" s="4"/>
      <c r="AA89" s="4"/>
      <c r="AB89" s="8"/>
      <c r="AC89" s="13"/>
      <c r="AD89" s="13"/>
      <c r="AE89" s="8"/>
      <c r="AF89" s="8"/>
      <c r="AG89" s="8"/>
      <c r="AH89" s="8"/>
      <c r="AI89" s="8"/>
      <c r="AJ89" s="16"/>
    </row>
    <row r="90" spans="1:36">
      <c r="A90" s="15"/>
      <c r="B90" s="328" t="str">
        <f t="shared" si="116"/>
        <v>BenchPress</v>
      </c>
      <c r="C90" s="10">
        <v>0.85</v>
      </c>
      <c r="D90" s="11">
        <v>2</v>
      </c>
      <c r="E90" s="12">
        <v>3</v>
      </c>
      <c r="F90" s="11">
        <f t="shared" si="113"/>
        <v>85</v>
      </c>
      <c r="G90" s="4"/>
      <c r="H90" s="4"/>
      <c r="I90" s="327">
        <f t="shared" si="114"/>
        <v>6</v>
      </c>
      <c r="J90" s="327">
        <f t="shared" si="115"/>
        <v>510</v>
      </c>
      <c r="K90" s="4"/>
      <c r="L90" s="4"/>
      <c r="M90" s="4"/>
      <c r="N90" s="4"/>
      <c r="O90" s="4"/>
      <c r="P90" s="4"/>
      <c r="Q90" s="4"/>
      <c r="R90" s="327" t="str">
        <f t="shared" si="108"/>
        <v xml:space="preserve"> </v>
      </c>
      <c r="S90" s="327" t="str">
        <f t="shared" si="109"/>
        <v xml:space="preserve"> </v>
      </c>
      <c r="T90" s="327" t="str">
        <f t="shared" si="110"/>
        <v xml:space="preserve"> </v>
      </c>
      <c r="U90" s="327">
        <f t="shared" si="111"/>
        <v>6</v>
      </c>
      <c r="V90" s="327" t="str">
        <f t="shared" si="112"/>
        <v xml:space="preserve"> </v>
      </c>
      <c r="W90" s="4"/>
      <c r="X90" s="4"/>
      <c r="Y90" s="4"/>
      <c r="Z90" s="4"/>
      <c r="AA90" s="4"/>
      <c r="AB90" s="8"/>
      <c r="AC90" s="13"/>
      <c r="AD90" s="13"/>
      <c r="AE90" s="13"/>
      <c r="AF90" s="8"/>
      <c r="AG90" s="8"/>
      <c r="AH90" s="8"/>
      <c r="AI90" s="8"/>
      <c r="AJ90" s="16"/>
    </row>
    <row r="91" spans="1:36">
      <c r="A91" s="264"/>
      <c r="B91" s="8"/>
      <c r="C91" s="8"/>
      <c r="D91" s="8"/>
      <c r="E91" s="8"/>
      <c r="F91" s="366"/>
      <c r="G91" s="4"/>
      <c r="H91" s="4"/>
      <c r="I91" s="4"/>
      <c r="J91" s="4"/>
      <c r="K91" s="4"/>
      <c r="L91" s="4"/>
      <c r="M91" s="4"/>
      <c r="N91" s="4"/>
      <c r="O91" s="4"/>
      <c r="P91" s="4"/>
      <c r="Q91" s="4"/>
      <c r="R91" s="4"/>
      <c r="S91" s="4"/>
      <c r="T91" s="4"/>
      <c r="U91" s="4"/>
      <c r="V91" s="4"/>
      <c r="W91" s="4"/>
      <c r="X91" s="4"/>
      <c r="Y91" s="4"/>
      <c r="Z91" s="4"/>
      <c r="AA91" s="4"/>
      <c r="AB91" s="8"/>
      <c r="AC91" s="8"/>
      <c r="AD91" s="8"/>
      <c r="AE91" s="8"/>
      <c r="AF91" s="8"/>
      <c r="AG91" s="8"/>
      <c r="AH91" s="8"/>
      <c r="AI91" s="8"/>
      <c r="AJ91" s="16"/>
    </row>
    <row r="92" spans="1:36">
      <c r="A92" s="329">
        <v>3</v>
      </c>
      <c r="B92" s="330" t="s">
        <v>3</v>
      </c>
      <c r="C92" s="331"/>
      <c r="D92" s="332">
        <v>10</v>
      </c>
      <c r="E92" s="333">
        <v>5</v>
      </c>
      <c r="F92" s="332"/>
      <c r="G92" s="4"/>
      <c r="H92" s="4"/>
      <c r="I92" s="4"/>
      <c r="J92" s="4"/>
      <c r="K92" s="4"/>
      <c r="L92" s="4"/>
      <c r="M92" s="4"/>
      <c r="N92" s="4"/>
      <c r="O92" s="4"/>
      <c r="P92" s="4"/>
      <c r="Q92" s="4"/>
      <c r="R92" s="4"/>
      <c r="S92" s="4"/>
      <c r="T92" s="4"/>
      <c r="U92" s="4"/>
      <c r="V92" s="4"/>
      <c r="W92" s="4"/>
      <c r="X92" s="4"/>
      <c r="Y92" s="4"/>
      <c r="Z92" s="4"/>
      <c r="AA92" s="4"/>
      <c r="AB92" s="8"/>
      <c r="AC92" s="13"/>
      <c r="AD92" s="13"/>
      <c r="AE92" s="13"/>
      <c r="AF92" s="13"/>
      <c r="AG92" s="13"/>
      <c r="AH92" s="8"/>
      <c r="AI92" s="8"/>
      <c r="AJ92" s="16"/>
    </row>
    <row r="93" spans="1:36">
      <c r="A93" s="264"/>
      <c r="B93" s="8"/>
      <c r="C93" s="8"/>
      <c r="D93" s="8"/>
      <c r="E93" s="8"/>
      <c r="F93" s="366"/>
      <c r="G93" s="4"/>
      <c r="H93" s="4"/>
      <c r="I93" s="4"/>
      <c r="J93" s="4"/>
      <c r="K93" s="4"/>
      <c r="L93" s="4"/>
      <c r="M93" s="4"/>
      <c r="N93" s="4"/>
      <c r="O93" s="4"/>
      <c r="P93" s="4"/>
      <c r="Q93" s="4"/>
      <c r="R93" s="4"/>
      <c r="S93" s="4"/>
      <c r="T93" s="4"/>
      <c r="U93" s="4"/>
      <c r="V93" s="4"/>
      <c r="W93" s="4"/>
      <c r="X93" s="4"/>
      <c r="Y93" s="4"/>
      <c r="Z93" s="4"/>
      <c r="AA93" s="4"/>
      <c r="AB93" s="8"/>
      <c r="AC93" s="8"/>
      <c r="AD93" s="8"/>
      <c r="AE93" s="8"/>
      <c r="AF93" s="8"/>
      <c r="AG93" s="8"/>
      <c r="AH93" s="8"/>
      <c r="AI93" s="8"/>
      <c r="AJ93" s="16"/>
    </row>
    <row r="94" spans="1:36">
      <c r="A94" s="341">
        <v>4</v>
      </c>
      <c r="B94" s="342" t="s">
        <v>67</v>
      </c>
      <c r="C94" s="343">
        <v>0.5</v>
      </c>
      <c r="D94" s="335">
        <v>3</v>
      </c>
      <c r="E94" s="335">
        <v>1</v>
      </c>
      <c r="F94" s="372">
        <f>MROUND(DL*C94,AR)</f>
        <v>50</v>
      </c>
      <c r="G94" s="4"/>
      <c r="H94" s="4"/>
      <c r="I94" s="4"/>
      <c r="J94" s="4"/>
      <c r="K94" s="334">
        <f>+D94*E94</f>
        <v>3</v>
      </c>
      <c r="L94" s="334">
        <f>+K94*F94</f>
        <v>150</v>
      </c>
      <c r="M94" s="4"/>
      <c r="N94" s="4"/>
      <c r="O94" s="4"/>
      <c r="P94" s="4"/>
      <c r="Q94" s="4"/>
      <c r="R94" s="4"/>
      <c r="S94" s="4"/>
      <c r="T94" s="4"/>
      <c r="U94" s="4"/>
      <c r="V94" s="4"/>
      <c r="W94" s="334">
        <f t="shared" ref="W94:W97" si="117">IF(ISNUMBER(SEARCH("deadlift",$B94)),IF($C94&gt;=0.5,IF($C94&lt;0.6,$D94*$E94," ")," ")," ")</f>
        <v>3</v>
      </c>
      <c r="X94" s="334" t="str">
        <f t="shared" ref="X94:X97" si="118">IF(ISNUMBER(SEARCH("deadlift",$B94)),IF($C94&gt;=0.6,IF($C94&lt;0.7,$D94*$E94," ")," ")," ")</f>
        <v xml:space="preserve"> </v>
      </c>
      <c r="Y94" s="334" t="str">
        <f t="shared" ref="Y94:Y97" si="119">IF(ISNUMBER(SEARCH("deadlift",$B94)),IF($C94&gt;=0.7,IF($C94&lt;0.8,$D94*$E94," ")," ")," ")</f>
        <v xml:space="preserve"> </v>
      </c>
      <c r="Z94" s="334" t="str">
        <f t="shared" ref="Z94:Z97" si="120">IF(ISNUMBER(SEARCH("deadlift",$B94)),IF($C94&gt;=0.8,IF($C94&lt;0.9,$D94*$E94," ")," ")," ")</f>
        <v xml:space="preserve"> </v>
      </c>
      <c r="AA94" s="334" t="str">
        <f t="shared" ref="AA94:AA97" si="121">IF(ISNUMBER(SEARCH("deadlift",$B94)),IF($C94&gt;=0.9,$D94*$E94," ")," ")</f>
        <v xml:space="preserve"> </v>
      </c>
      <c r="AB94" s="8"/>
      <c r="AC94" s="13"/>
      <c r="AD94" s="8"/>
      <c r="AE94" s="8"/>
      <c r="AF94" s="8"/>
      <c r="AG94" s="8"/>
      <c r="AH94" s="8"/>
      <c r="AI94" s="8"/>
      <c r="AJ94" s="16"/>
    </row>
    <row r="95" spans="1:36">
      <c r="A95" s="344"/>
      <c r="B95" s="345" t="str">
        <f>+B94</f>
        <v>Deadlift</v>
      </c>
      <c r="C95" s="343">
        <v>0.6</v>
      </c>
      <c r="D95" s="335">
        <v>3</v>
      </c>
      <c r="E95" s="335">
        <v>1</v>
      </c>
      <c r="F95" s="372">
        <f>MROUND(DL*C95,AR)</f>
        <v>60</v>
      </c>
      <c r="G95" s="4"/>
      <c r="H95" s="4"/>
      <c r="I95" s="4"/>
      <c r="J95" s="4"/>
      <c r="K95" s="334">
        <f t="shared" ref="K95:K97" si="122">+D95*E95</f>
        <v>3</v>
      </c>
      <c r="L95" s="334">
        <f t="shared" ref="L95:L97" si="123">+K95*F95</f>
        <v>180</v>
      </c>
      <c r="M95" s="4"/>
      <c r="N95" s="4"/>
      <c r="O95" s="4"/>
      <c r="P95" s="4"/>
      <c r="Q95" s="4"/>
      <c r="R95" s="4"/>
      <c r="S95" s="4"/>
      <c r="T95" s="4"/>
      <c r="U95" s="4"/>
      <c r="V95" s="4"/>
      <c r="W95" s="334" t="str">
        <f t="shared" si="117"/>
        <v xml:space="preserve"> </v>
      </c>
      <c r="X95" s="334">
        <f t="shared" si="118"/>
        <v>3</v>
      </c>
      <c r="Y95" s="334" t="str">
        <f t="shared" si="119"/>
        <v xml:space="preserve"> </v>
      </c>
      <c r="Z95" s="334" t="str">
        <f t="shared" si="120"/>
        <v xml:space="preserve"> </v>
      </c>
      <c r="AA95" s="334" t="str">
        <f t="shared" si="121"/>
        <v xml:space="preserve"> </v>
      </c>
      <c r="AB95" s="8"/>
      <c r="AC95" s="13"/>
      <c r="AD95" s="8"/>
      <c r="AE95" s="8"/>
      <c r="AF95" s="8"/>
      <c r="AG95" s="8"/>
      <c r="AH95" s="8"/>
      <c r="AI95" s="8"/>
      <c r="AJ95" s="16"/>
    </row>
    <row r="96" spans="1:36">
      <c r="A96" s="344"/>
      <c r="B96" s="345" t="str">
        <f t="shared" ref="B96:B97" si="124">+B95</f>
        <v>Deadlift</v>
      </c>
      <c r="C96" s="343">
        <v>0.7</v>
      </c>
      <c r="D96" s="335">
        <v>3</v>
      </c>
      <c r="E96" s="335">
        <v>2</v>
      </c>
      <c r="F96" s="372">
        <f>MROUND(DL*C96,AR)</f>
        <v>70</v>
      </c>
      <c r="G96" s="4"/>
      <c r="H96" s="4"/>
      <c r="I96" s="4"/>
      <c r="J96" s="4"/>
      <c r="K96" s="334">
        <f t="shared" si="122"/>
        <v>6</v>
      </c>
      <c r="L96" s="334">
        <f t="shared" si="123"/>
        <v>420</v>
      </c>
      <c r="M96" s="4"/>
      <c r="N96" s="4"/>
      <c r="O96" s="4"/>
      <c r="P96" s="4"/>
      <c r="Q96" s="4"/>
      <c r="R96" s="4"/>
      <c r="S96" s="4"/>
      <c r="T96" s="4"/>
      <c r="U96" s="4"/>
      <c r="V96" s="4"/>
      <c r="W96" s="334" t="str">
        <f t="shared" si="117"/>
        <v xml:space="preserve"> </v>
      </c>
      <c r="X96" s="334" t="str">
        <f t="shared" si="118"/>
        <v xml:space="preserve"> </v>
      </c>
      <c r="Y96" s="334">
        <f t="shared" si="119"/>
        <v>6</v>
      </c>
      <c r="Z96" s="334" t="str">
        <f t="shared" si="120"/>
        <v xml:space="preserve"> </v>
      </c>
      <c r="AA96" s="334" t="str">
        <f t="shared" si="121"/>
        <v xml:space="preserve"> </v>
      </c>
      <c r="AB96" s="8"/>
      <c r="AC96" s="13"/>
      <c r="AD96" s="13"/>
      <c r="AE96" s="8"/>
      <c r="AF96" s="8"/>
      <c r="AG96" s="8"/>
      <c r="AH96" s="8"/>
      <c r="AI96" s="8"/>
      <c r="AJ96" s="16"/>
    </row>
    <row r="97" spans="1:36">
      <c r="A97" s="344"/>
      <c r="B97" s="345" t="str">
        <f t="shared" si="124"/>
        <v>Deadlift</v>
      </c>
      <c r="C97" s="343">
        <v>0.8</v>
      </c>
      <c r="D97" s="335">
        <v>3</v>
      </c>
      <c r="E97" s="335">
        <v>5</v>
      </c>
      <c r="F97" s="372">
        <f>MROUND(DL*C97,AR)</f>
        <v>80</v>
      </c>
      <c r="G97" s="4"/>
      <c r="H97" s="4"/>
      <c r="I97" s="4"/>
      <c r="J97" s="4"/>
      <c r="K97" s="334">
        <f t="shared" si="122"/>
        <v>15</v>
      </c>
      <c r="L97" s="334">
        <f t="shared" si="123"/>
        <v>1200</v>
      </c>
      <c r="M97" s="4"/>
      <c r="N97" s="4"/>
      <c r="O97" s="4"/>
      <c r="P97" s="4"/>
      <c r="Q97" s="4"/>
      <c r="R97" s="4"/>
      <c r="S97" s="4"/>
      <c r="T97" s="4"/>
      <c r="U97" s="4"/>
      <c r="V97" s="4"/>
      <c r="W97" s="334" t="str">
        <f t="shared" si="117"/>
        <v xml:space="preserve"> </v>
      </c>
      <c r="X97" s="334" t="str">
        <f t="shared" si="118"/>
        <v xml:space="preserve"> </v>
      </c>
      <c r="Y97" s="334" t="str">
        <f t="shared" si="119"/>
        <v xml:space="preserve"> </v>
      </c>
      <c r="Z97" s="334">
        <f t="shared" si="120"/>
        <v>15</v>
      </c>
      <c r="AA97" s="334" t="str">
        <f t="shared" si="121"/>
        <v xml:space="preserve"> </v>
      </c>
      <c r="AB97" s="8"/>
      <c r="AC97" s="13"/>
      <c r="AD97" s="13"/>
      <c r="AE97" s="13"/>
      <c r="AF97" s="13"/>
      <c r="AG97" s="13"/>
      <c r="AH97" s="8"/>
      <c r="AI97" s="8"/>
      <c r="AJ97" s="16"/>
    </row>
    <row r="98" spans="1:36">
      <c r="A98" s="264"/>
      <c r="B98" s="8"/>
      <c r="C98" s="8"/>
      <c r="D98" s="8"/>
      <c r="E98" s="8"/>
      <c r="F98" s="366"/>
      <c r="G98" s="4"/>
      <c r="H98" s="4"/>
      <c r="I98" s="4"/>
      <c r="J98" s="4"/>
      <c r="K98" s="4"/>
      <c r="L98" s="4"/>
      <c r="M98" s="4"/>
      <c r="N98" s="4"/>
      <c r="O98" s="4"/>
      <c r="P98" s="4"/>
      <c r="Q98" s="4"/>
      <c r="R98" s="4"/>
      <c r="S98" s="4"/>
      <c r="T98" s="4"/>
      <c r="U98" s="4"/>
      <c r="V98" s="4"/>
      <c r="W98" s="4"/>
      <c r="X98" s="4"/>
      <c r="Y98" s="4"/>
      <c r="Z98" s="4"/>
      <c r="AA98" s="4"/>
      <c r="AB98" s="8"/>
      <c r="AC98" s="8"/>
      <c r="AD98" s="8"/>
      <c r="AE98" s="8"/>
      <c r="AF98" s="8"/>
      <c r="AG98" s="8"/>
      <c r="AH98" s="8"/>
      <c r="AI98" s="8"/>
      <c r="AJ98" s="16"/>
    </row>
    <row r="99" spans="1:36">
      <c r="A99" s="329">
        <v>5</v>
      </c>
      <c r="B99" s="330" t="s">
        <v>4</v>
      </c>
      <c r="C99" s="331"/>
      <c r="D99" s="332">
        <v>10</v>
      </c>
      <c r="E99" s="333">
        <v>3</v>
      </c>
      <c r="F99" s="332"/>
      <c r="G99" s="90"/>
      <c r="H99" s="90"/>
      <c r="I99" s="90"/>
      <c r="J99" s="90"/>
      <c r="K99" s="90"/>
      <c r="L99" s="90"/>
      <c r="M99" s="90"/>
      <c r="N99" s="90"/>
      <c r="O99" s="90"/>
      <c r="P99" s="90"/>
      <c r="Q99" s="90"/>
      <c r="R99" s="90"/>
      <c r="S99" s="90"/>
      <c r="T99" s="90"/>
      <c r="U99" s="90"/>
      <c r="V99" s="90"/>
      <c r="W99" s="90"/>
      <c r="X99" s="90"/>
      <c r="Y99" s="90"/>
      <c r="Z99" s="90"/>
      <c r="AA99" s="90"/>
      <c r="AB99" s="27"/>
      <c r="AC99" s="13"/>
      <c r="AD99" s="13"/>
      <c r="AE99" s="13"/>
      <c r="AF99" s="27"/>
      <c r="AG99" s="27"/>
      <c r="AH99" s="27"/>
      <c r="AI99" s="27"/>
      <c r="AJ99" s="19"/>
    </row>
    <row r="100" spans="1:36" ht="15" thickBot="1">
      <c r="G100" s="4"/>
      <c r="H100" s="4"/>
      <c r="I100" s="4"/>
      <c r="J100" s="4"/>
      <c r="K100" s="4"/>
      <c r="L100" s="4"/>
      <c r="M100" s="4"/>
      <c r="N100" s="4"/>
      <c r="O100" s="4"/>
      <c r="P100" s="4"/>
      <c r="Q100" s="4"/>
      <c r="R100" s="4"/>
      <c r="S100" s="4"/>
      <c r="T100" s="4"/>
      <c r="U100" s="4"/>
      <c r="V100" s="4"/>
      <c r="W100" s="4"/>
      <c r="X100" s="4"/>
      <c r="Y100" s="4"/>
      <c r="Z100" s="4"/>
      <c r="AA100" s="4"/>
    </row>
    <row r="101" spans="1:36" ht="15" thickBot="1">
      <c r="A101" s="409" t="s">
        <v>28</v>
      </c>
      <c r="B101" s="410"/>
      <c r="C101" s="59" t="s">
        <v>0</v>
      </c>
      <c r="D101" s="59" t="s">
        <v>5</v>
      </c>
      <c r="E101" s="59" t="s">
        <v>6</v>
      </c>
      <c r="F101" s="369" t="s">
        <v>7</v>
      </c>
      <c r="G101" s="4"/>
      <c r="H101" s="4"/>
      <c r="I101" s="4"/>
      <c r="J101" s="4"/>
      <c r="K101" s="4"/>
      <c r="L101" s="4"/>
      <c r="M101" s="4"/>
      <c r="N101" s="4"/>
      <c r="O101" s="4"/>
      <c r="P101" s="4"/>
      <c r="Q101" s="4"/>
      <c r="R101" s="4"/>
      <c r="S101" s="4"/>
      <c r="T101" s="4"/>
      <c r="U101" s="4"/>
      <c r="V101" s="4"/>
      <c r="W101" s="4"/>
      <c r="X101" s="4"/>
      <c r="Y101" s="4"/>
      <c r="Z101" s="4"/>
      <c r="AA101" s="4"/>
    </row>
    <row r="102" spans="1:36">
      <c r="G102" s="4"/>
      <c r="H102" s="4"/>
      <c r="I102" s="4"/>
      <c r="J102" s="4"/>
      <c r="K102" s="4"/>
      <c r="L102" s="4"/>
      <c r="M102" s="4"/>
      <c r="N102" s="4"/>
      <c r="O102" s="4"/>
      <c r="P102" s="4"/>
      <c r="Q102" s="4"/>
      <c r="R102" s="4"/>
      <c r="S102" s="4"/>
      <c r="T102" s="4"/>
      <c r="U102" s="4"/>
      <c r="V102" s="4"/>
      <c r="W102" s="4"/>
      <c r="X102" s="4"/>
      <c r="Y102" s="4"/>
      <c r="Z102" s="4"/>
      <c r="AA102" s="4"/>
    </row>
    <row r="103" spans="1:36">
      <c r="A103" s="322">
        <v>1</v>
      </c>
      <c r="B103" s="9" t="s">
        <v>8</v>
      </c>
      <c r="C103" s="324">
        <v>0.5</v>
      </c>
      <c r="D103" s="325">
        <v>5</v>
      </c>
      <c r="E103" s="326">
        <v>1</v>
      </c>
      <c r="F103" s="325">
        <f>MROUND(BP*C103,AR)</f>
        <v>50</v>
      </c>
      <c r="G103" s="297"/>
      <c r="H103" s="297"/>
      <c r="I103" s="327">
        <f t="shared" ref="I103" si="125">+D103*E103</f>
        <v>5</v>
      </c>
      <c r="J103" s="327">
        <f>+I103*F103</f>
        <v>250</v>
      </c>
      <c r="K103" s="297"/>
      <c r="L103" s="297"/>
      <c r="M103" s="297"/>
      <c r="N103" s="297"/>
      <c r="O103" s="297"/>
      <c r="P103" s="297"/>
      <c r="Q103" s="297"/>
      <c r="R103" s="327">
        <f t="shared" ref="R103:R106" si="126">IF(ISNUMBER(SEARCH("bench",$B103)),IF($C103&gt;=0.5,IF($C103&lt;0.6,$D103*$E103," ")," ")," ")</f>
        <v>5</v>
      </c>
      <c r="S103" s="327" t="str">
        <f t="shared" ref="S103:S106" si="127">IF(ISNUMBER(SEARCH("bench",$B103)),IF($C103&gt;=0.6,IF($C103&lt;0.7,$D103*$E103," ")," ")," ")</f>
        <v xml:space="preserve"> </v>
      </c>
      <c r="T103" s="327" t="str">
        <f t="shared" ref="T103:T106" si="128">IF(ISNUMBER(SEARCH("bench",$B103)),IF($C103&gt;=0.7,IF($C103&lt;0.8,$D103*$E103," ")," ")," ")</f>
        <v xml:space="preserve"> </v>
      </c>
      <c r="U103" s="327" t="str">
        <f t="shared" ref="U103:U106" si="129">IF(ISNUMBER(SEARCH("bench",$B103)),IF($C103&gt;=0.8,IF($C103&lt;0.9,$D103*$E103," ")," ")," ")</f>
        <v xml:space="preserve"> </v>
      </c>
      <c r="V103" s="327" t="str">
        <f t="shared" ref="V103:V106" si="130">IF(ISNUMBER(SEARCH("bench",$B103)),IF($C103&gt;=0.9,$D103*$E103," ")," ")</f>
        <v xml:space="preserve"> </v>
      </c>
      <c r="W103" s="297"/>
      <c r="X103" s="297"/>
      <c r="Y103" s="297"/>
      <c r="Z103" s="297"/>
      <c r="AA103" s="297"/>
      <c r="AB103" s="300"/>
      <c r="AC103" s="13"/>
      <c r="AD103" s="300"/>
      <c r="AE103" s="300"/>
      <c r="AF103" s="300"/>
      <c r="AG103" s="300"/>
      <c r="AH103" s="300"/>
      <c r="AI103" s="300"/>
      <c r="AJ103" s="301"/>
    </row>
    <row r="104" spans="1:36">
      <c r="A104" s="322"/>
      <c r="B104" s="328" t="str">
        <f>+B103</f>
        <v>BenchPress</v>
      </c>
      <c r="C104" s="10">
        <v>0.6</v>
      </c>
      <c r="D104" s="11">
        <v>4</v>
      </c>
      <c r="E104" s="12">
        <v>1</v>
      </c>
      <c r="F104" s="11">
        <f>MROUND(BP*C104,AR)</f>
        <v>60</v>
      </c>
      <c r="G104" s="4"/>
      <c r="H104" s="4"/>
      <c r="I104" s="327">
        <f t="shared" ref="I104:I106" si="131">+D104*E104</f>
        <v>4</v>
      </c>
      <c r="J104" s="327">
        <f t="shared" ref="J104:J106" si="132">+I104*F104</f>
        <v>240</v>
      </c>
      <c r="K104" s="4"/>
      <c r="L104" s="4"/>
      <c r="M104" s="4"/>
      <c r="N104" s="4"/>
      <c r="O104" s="4"/>
      <c r="P104" s="4"/>
      <c r="Q104" s="4"/>
      <c r="R104" s="327" t="str">
        <f t="shared" si="126"/>
        <v xml:space="preserve"> </v>
      </c>
      <c r="S104" s="327">
        <f t="shared" si="127"/>
        <v>4</v>
      </c>
      <c r="T104" s="327" t="str">
        <f t="shared" si="128"/>
        <v xml:space="preserve"> </v>
      </c>
      <c r="U104" s="327" t="str">
        <f t="shared" si="129"/>
        <v xml:space="preserve"> </v>
      </c>
      <c r="V104" s="327" t="str">
        <f t="shared" si="130"/>
        <v xml:space="preserve"> </v>
      </c>
      <c r="W104" s="4"/>
      <c r="X104" s="4"/>
      <c r="Y104" s="4"/>
      <c r="Z104" s="4"/>
      <c r="AA104" s="4"/>
      <c r="AB104" s="8"/>
      <c r="AC104" s="13"/>
      <c r="AD104" s="8"/>
      <c r="AE104" s="8"/>
      <c r="AF104" s="8"/>
      <c r="AG104" s="8"/>
      <c r="AH104" s="8"/>
      <c r="AI104" s="8"/>
      <c r="AJ104" s="16"/>
    </row>
    <row r="105" spans="1:36">
      <c r="A105" s="322"/>
      <c r="B105" s="328" t="str">
        <f t="shared" ref="B105:B106" si="133">+B104</f>
        <v>BenchPress</v>
      </c>
      <c r="C105" s="10">
        <v>0.7</v>
      </c>
      <c r="D105" s="11">
        <v>3</v>
      </c>
      <c r="E105" s="12">
        <v>2</v>
      </c>
      <c r="F105" s="11">
        <f>MROUND(BP*C105,AR)</f>
        <v>70</v>
      </c>
      <c r="G105" s="4"/>
      <c r="H105" s="4"/>
      <c r="I105" s="327">
        <f t="shared" si="131"/>
        <v>6</v>
      </c>
      <c r="J105" s="327">
        <f t="shared" si="132"/>
        <v>420</v>
      </c>
      <c r="K105" s="4"/>
      <c r="L105" s="4"/>
      <c r="M105" s="4"/>
      <c r="N105" s="4"/>
      <c r="O105" s="4"/>
      <c r="P105" s="4"/>
      <c r="Q105" s="4"/>
      <c r="R105" s="327" t="str">
        <f t="shared" si="126"/>
        <v xml:space="preserve"> </v>
      </c>
      <c r="S105" s="327" t="str">
        <f t="shared" si="127"/>
        <v xml:space="preserve"> </v>
      </c>
      <c r="T105" s="327">
        <f t="shared" si="128"/>
        <v>6</v>
      </c>
      <c r="U105" s="327" t="str">
        <f t="shared" si="129"/>
        <v xml:space="preserve"> </v>
      </c>
      <c r="V105" s="327" t="str">
        <f t="shared" si="130"/>
        <v xml:space="preserve"> </v>
      </c>
      <c r="W105" s="4"/>
      <c r="X105" s="4"/>
      <c r="Y105" s="4"/>
      <c r="Z105" s="4"/>
      <c r="AA105" s="4"/>
      <c r="AB105" s="8"/>
      <c r="AC105" s="13"/>
      <c r="AD105" s="13"/>
      <c r="AE105" s="8"/>
      <c r="AF105" s="8"/>
      <c r="AG105" s="8"/>
      <c r="AH105" s="8"/>
      <c r="AI105" s="8"/>
      <c r="AJ105" s="16"/>
    </row>
    <row r="106" spans="1:36">
      <c r="A106" s="15"/>
      <c r="B106" s="328" t="str">
        <f t="shared" si="133"/>
        <v>BenchPress</v>
      </c>
      <c r="C106" s="10">
        <v>0.8</v>
      </c>
      <c r="D106" s="11">
        <v>3</v>
      </c>
      <c r="E106" s="12">
        <v>5</v>
      </c>
      <c r="F106" s="11">
        <f>MROUND(BP*C106,AR)</f>
        <v>80</v>
      </c>
      <c r="G106" s="4"/>
      <c r="H106" s="4"/>
      <c r="I106" s="327">
        <f t="shared" si="131"/>
        <v>15</v>
      </c>
      <c r="J106" s="327">
        <f t="shared" si="132"/>
        <v>1200</v>
      </c>
      <c r="K106" s="4"/>
      <c r="L106" s="4"/>
      <c r="M106" s="4"/>
      <c r="N106" s="4"/>
      <c r="O106" s="4"/>
      <c r="P106" s="4"/>
      <c r="Q106" s="4"/>
      <c r="R106" s="327" t="str">
        <f t="shared" si="126"/>
        <v xml:space="preserve"> </v>
      </c>
      <c r="S106" s="327" t="str">
        <f t="shared" si="127"/>
        <v xml:space="preserve"> </v>
      </c>
      <c r="T106" s="327" t="str">
        <f t="shared" si="128"/>
        <v xml:space="preserve"> </v>
      </c>
      <c r="U106" s="327">
        <f t="shared" si="129"/>
        <v>15</v>
      </c>
      <c r="V106" s="327" t="str">
        <f t="shared" si="130"/>
        <v xml:space="preserve"> </v>
      </c>
      <c r="W106" s="4"/>
      <c r="X106" s="4"/>
      <c r="Y106" s="4"/>
      <c r="Z106" s="4"/>
      <c r="AA106" s="4"/>
      <c r="AB106" s="8"/>
      <c r="AC106" s="13"/>
      <c r="AD106" s="13"/>
      <c r="AE106" s="13"/>
      <c r="AF106" s="13"/>
      <c r="AG106" s="13"/>
      <c r="AH106" s="8"/>
      <c r="AI106" s="8"/>
      <c r="AJ106" s="16"/>
    </row>
    <row r="107" spans="1:36">
      <c r="A107" s="264"/>
      <c r="B107" s="8"/>
      <c r="C107" s="8"/>
      <c r="D107" s="8"/>
      <c r="E107" s="8"/>
      <c r="F107" s="366"/>
      <c r="G107" s="4"/>
      <c r="H107" s="4"/>
      <c r="I107" s="4"/>
      <c r="J107" s="4"/>
      <c r="K107" s="4"/>
      <c r="L107" s="4"/>
      <c r="M107" s="4"/>
      <c r="N107" s="4"/>
      <c r="O107" s="4"/>
      <c r="P107" s="4"/>
      <c r="Q107" s="4"/>
      <c r="R107" s="4"/>
      <c r="S107" s="4"/>
      <c r="T107" s="4"/>
      <c r="U107" s="4"/>
      <c r="V107" s="4"/>
      <c r="W107" s="4"/>
      <c r="X107" s="4"/>
      <c r="Y107" s="4"/>
      <c r="Z107" s="4"/>
      <c r="AA107" s="4"/>
      <c r="AB107" s="8"/>
      <c r="AC107" s="8"/>
      <c r="AD107" s="8"/>
      <c r="AE107" s="8"/>
      <c r="AF107" s="8"/>
      <c r="AG107" s="8"/>
      <c r="AH107" s="8"/>
      <c r="AI107" s="8"/>
      <c r="AJ107" s="16"/>
    </row>
    <row r="108" spans="1:36">
      <c r="A108" s="38">
        <v>2</v>
      </c>
      <c r="B108" s="352" t="s">
        <v>2</v>
      </c>
      <c r="C108" s="35">
        <v>0.5</v>
      </c>
      <c r="D108" s="36">
        <v>5</v>
      </c>
      <c r="E108" s="37">
        <v>1</v>
      </c>
      <c r="F108" s="36">
        <f>MROUND(SQ*C108,AR)</f>
        <v>50</v>
      </c>
      <c r="G108" s="114">
        <f t="shared" ref="G108" si="134">+D108*E108</f>
        <v>5</v>
      </c>
      <c r="H108" s="114">
        <f t="shared" ref="H108" si="135">+F108*G108</f>
        <v>250</v>
      </c>
      <c r="I108" s="4"/>
      <c r="J108" s="4"/>
      <c r="K108" s="4"/>
      <c r="L108" s="4"/>
      <c r="M108" s="114">
        <f t="shared" ref="M108:M111" si="136">IF(ISNUMBER(SEARCH("squat",$B108)),IF($C108&gt;=0.5,IF($C108&lt;0.6,$D108*$E108," ")," ")," ")</f>
        <v>5</v>
      </c>
      <c r="N108" s="114" t="str">
        <f t="shared" ref="N108:N111" si="137">IF(ISNUMBER(SEARCH("squat",$B108)),IF($C108&gt;=0.6,IF($C108&lt;0.7,$D108*$E108," ")," ")," ")</f>
        <v xml:space="preserve"> </v>
      </c>
      <c r="O108" s="114" t="str">
        <f t="shared" ref="O108:O111" si="138">IF(ISNUMBER(SEARCH("squat",$B108)),IF($C108&gt;=0.7,IF($C108&lt;0.8,$D108*$E108," ")," ")," ")</f>
        <v xml:space="preserve"> </v>
      </c>
      <c r="P108" s="114" t="str">
        <f t="shared" ref="P108:P111" si="139">IF(ISNUMBER(SEARCH("squat",$B108)),IF($C108&gt;=0.8,IF($C108&lt;0.9,$D108*$E108," ")," ")," ")</f>
        <v xml:space="preserve"> </v>
      </c>
      <c r="Q108" s="114" t="str">
        <f t="shared" ref="Q108:Q111" si="140">IF(ISNUMBER(SEARCH("squat",$B108)),IF($C108&gt;=0.9,$D108*$E108," ")," ")</f>
        <v xml:space="preserve"> </v>
      </c>
      <c r="R108" s="4"/>
      <c r="S108" s="4"/>
      <c r="T108" s="4"/>
      <c r="U108" s="4"/>
      <c r="V108" s="4"/>
      <c r="W108" s="4"/>
      <c r="X108" s="4"/>
      <c r="Y108" s="4"/>
      <c r="Z108" s="4"/>
      <c r="AA108" s="4"/>
      <c r="AB108" s="8"/>
      <c r="AC108" s="13"/>
      <c r="AD108" s="8"/>
      <c r="AE108" s="8"/>
      <c r="AF108" s="8"/>
      <c r="AG108" s="8"/>
      <c r="AH108" s="8"/>
      <c r="AI108" s="8"/>
      <c r="AJ108" s="16"/>
    </row>
    <row r="109" spans="1:36">
      <c r="A109" s="38"/>
      <c r="B109" s="321" t="str">
        <f>+B108</f>
        <v>Squat</v>
      </c>
      <c r="C109" s="35">
        <v>0.6</v>
      </c>
      <c r="D109" s="36">
        <v>4</v>
      </c>
      <c r="E109" s="37">
        <v>1</v>
      </c>
      <c r="F109" s="36">
        <f>MROUND(SQ*C109,AR)</f>
        <v>60</v>
      </c>
      <c r="G109" s="114">
        <f t="shared" ref="G109:G111" si="141">+D109*E109</f>
        <v>4</v>
      </c>
      <c r="H109" s="114">
        <f t="shared" ref="H109:H111" si="142">+F109*G109</f>
        <v>240</v>
      </c>
      <c r="I109" s="4"/>
      <c r="J109" s="4"/>
      <c r="K109" s="4"/>
      <c r="L109" s="4"/>
      <c r="M109" s="114" t="str">
        <f t="shared" si="136"/>
        <v xml:space="preserve"> </v>
      </c>
      <c r="N109" s="114">
        <f t="shared" si="137"/>
        <v>4</v>
      </c>
      <c r="O109" s="114" t="str">
        <f t="shared" si="138"/>
        <v xml:space="preserve"> </v>
      </c>
      <c r="P109" s="114" t="str">
        <f t="shared" si="139"/>
        <v xml:space="preserve"> </v>
      </c>
      <c r="Q109" s="114" t="str">
        <f t="shared" si="140"/>
        <v xml:space="preserve"> </v>
      </c>
      <c r="R109" s="4"/>
      <c r="S109" s="4"/>
      <c r="T109" s="4"/>
      <c r="U109" s="4"/>
      <c r="V109" s="4"/>
      <c r="W109" s="4"/>
      <c r="X109" s="4"/>
      <c r="Y109" s="4"/>
      <c r="Z109" s="4"/>
      <c r="AA109" s="4"/>
      <c r="AB109" s="8"/>
      <c r="AC109" s="13"/>
      <c r="AD109" s="8"/>
      <c r="AE109" s="8"/>
      <c r="AF109" s="8"/>
      <c r="AG109" s="8"/>
      <c r="AH109" s="8"/>
      <c r="AI109" s="8"/>
      <c r="AJ109" s="16"/>
    </row>
    <row r="110" spans="1:36">
      <c r="A110" s="38"/>
      <c r="B110" s="321" t="str">
        <f>+B109</f>
        <v>Squat</v>
      </c>
      <c r="C110" s="35">
        <v>0.7</v>
      </c>
      <c r="D110" s="36">
        <v>3</v>
      </c>
      <c r="E110" s="37">
        <v>2</v>
      </c>
      <c r="F110" s="36">
        <f>MROUND(SQ*C110,AR)</f>
        <v>70</v>
      </c>
      <c r="G110" s="114">
        <f t="shared" si="141"/>
        <v>6</v>
      </c>
      <c r="H110" s="114">
        <f t="shared" si="142"/>
        <v>420</v>
      </c>
      <c r="I110" s="4"/>
      <c r="J110" s="4"/>
      <c r="K110" s="4"/>
      <c r="L110" s="4"/>
      <c r="M110" s="114" t="str">
        <f t="shared" si="136"/>
        <v xml:space="preserve"> </v>
      </c>
      <c r="N110" s="114" t="str">
        <f t="shared" si="137"/>
        <v xml:space="preserve"> </v>
      </c>
      <c r="O110" s="114">
        <f t="shared" si="138"/>
        <v>6</v>
      </c>
      <c r="P110" s="114" t="str">
        <f t="shared" si="139"/>
        <v xml:space="preserve"> </v>
      </c>
      <c r="Q110" s="114" t="str">
        <f t="shared" si="140"/>
        <v xml:space="preserve"> </v>
      </c>
      <c r="R110" s="4"/>
      <c r="S110" s="4"/>
      <c r="T110" s="4"/>
      <c r="U110" s="4"/>
      <c r="V110" s="4"/>
      <c r="W110" s="4"/>
      <c r="X110" s="4"/>
      <c r="Y110" s="4"/>
      <c r="Z110" s="4"/>
      <c r="AA110" s="4"/>
      <c r="AB110" s="8"/>
      <c r="AC110" s="13"/>
      <c r="AD110" s="13"/>
      <c r="AE110" s="8"/>
      <c r="AF110" s="8"/>
      <c r="AG110" s="8"/>
      <c r="AH110" s="8"/>
      <c r="AI110" s="8"/>
      <c r="AJ110" s="16"/>
    </row>
    <row r="111" spans="1:36">
      <c r="A111" s="38"/>
      <c r="B111" s="321" t="str">
        <f>+B110</f>
        <v>Squat</v>
      </c>
      <c r="C111" s="35">
        <v>0.8</v>
      </c>
      <c r="D111" s="36">
        <v>3</v>
      </c>
      <c r="E111" s="37">
        <v>6</v>
      </c>
      <c r="F111" s="36">
        <f>MROUND(SQ*C111,AR)</f>
        <v>80</v>
      </c>
      <c r="G111" s="114">
        <f t="shared" si="141"/>
        <v>18</v>
      </c>
      <c r="H111" s="114">
        <f t="shared" si="142"/>
        <v>1440</v>
      </c>
      <c r="I111" s="4"/>
      <c r="J111" s="4"/>
      <c r="K111" s="4"/>
      <c r="L111" s="4"/>
      <c r="M111" s="114" t="str">
        <f t="shared" si="136"/>
        <v xml:space="preserve"> </v>
      </c>
      <c r="N111" s="114" t="str">
        <f t="shared" si="137"/>
        <v xml:space="preserve"> </v>
      </c>
      <c r="O111" s="114" t="str">
        <f t="shared" si="138"/>
        <v xml:space="preserve"> </v>
      </c>
      <c r="P111" s="114">
        <f t="shared" si="139"/>
        <v>18</v>
      </c>
      <c r="Q111" s="114" t="str">
        <f t="shared" si="140"/>
        <v xml:space="preserve"> </v>
      </c>
      <c r="R111" s="4"/>
      <c r="S111" s="4"/>
      <c r="T111" s="4"/>
      <c r="U111" s="4"/>
      <c r="V111" s="4"/>
      <c r="W111" s="4"/>
      <c r="X111" s="4"/>
      <c r="Y111" s="4"/>
      <c r="Z111" s="4"/>
      <c r="AA111" s="4"/>
      <c r="AB111" s="8"/>
      <c r="AC111" s="13"/>
      <c r="AD111" s="13"/>
      <c r="AE111" s="13"/>
      <c r="AF111" s="13"/>
      <c r="AG111" s="13"/>
      <c r="AH111" s="13"/>
      <c r="AI111" s="8"/>
      <c r="AJ111" s="16"/>
    </row>
    <row r="112" spans="1:36">
      <c r="A112" s="264"/>
      <c r="B112" s="8"/>
      <c r="C112" s="8"/>
      <c r="D112" s="8"/>
      <c r="E112" s="8"/>
      <c r="F112" s="366"/>
      <c r="G112" s="4"/>
      <c r="H112" s="4"/>
      <c r="I112" s="4"/>
      <c r="J112" s="4"/>
      <c r="K112" s="4"/>
      <c r="L112" s="4"/>
      <c r="M112" s="4"/>
      <c r="N112" s="4"/>
      <c r="O112" s="4"/>
      <c r="P112" s="4"/>
      <c r="Q112" s="4"/>
      <c r="R112" s="4"/>
      <c r="S112" s="4"/>
      <c r="T112" s="4"/>
      <c r="U112" s="4"/>
      <c r="V112" s="4"/>
      <c r="W112" s="4"/>
      <c r="X112" s="4"/>
      <c r="Y112" s="4"/>
      <c r="Z112" s="4"/>
      <c r="AA112" s="4"/>
      <c r="AB112" s="8"/>
      <c r="AC112" s="8"/>
      <c r="AD112" s="8"/>
      <c r="AE112" s="8"/>
      <c r="AF112" s="8"/>
      <c r="AG112" s="8"/>
      <c r="AH112" s="8"/>
      <c r="AI112" s="8"/>
      <c r="AJ112" s="16"/>
    </row>
    <row r="113" spans="1:36">
      <c r="A113" s="15">
        <v>3</v>
      </c>
      <c r="B113" s="323" t="s">
        <v>8</v>
      </c>
      <c r="C113" s="324">
        <v>0.5</v>
      </c>
      <c r="D113" s="325">
        <v>4</v>
      </c>
      <c r="E113" s="326">
        <v>1</v>
      </c>
      <c r="F113" s="325">
        <f>MROUND(BP*C113,AR)</f>
        <v>50</v>
      </c>
      <c r="G113" s="4"/>
      <c r="H113" s="4"/>
      <c r="I113" s="327">
        <f t="shared" ref="I113" si="143">+D113*E113</f>
        <v>4</v>
      </c>
      <c r="J113" s="327">
        <f>+I113*F113</f>
        <v>200</v>
      </c>
      <c r="K113" s="4"/>
      <c r="L113" s="4"/>
      <c r="M113" s="4"/>
      <c r="N113" s="4"/>
      <c r="O113" s="4"/>
      <c r="P113" s="4"/>
      <c r="Q113" s="4"/>
      <c r="R113" s="327">
        <f t="shared" ref="R113:R115" si="144">IF(ISNUMBER(SEARCH("bench",$B113)),IF($C113&gt;=0.5,IF($C113&lt;0.6,$D113*$E113," ")," ")," ")</f>
        <v>4</v>
      </c>
      <c r="S113" s="327" t="str">
        <f t="shared" ref="S113:S115" si="145">IF(ISNUMBER(SEARCH("bench",$B113)),IF($C113&gt;=0.6,IF($C113&lt;0.7,$D113*$E113," ")," ")," ")</f>
        <v xml:space="preserve"> </v>
      </c>
      <c r="T113" s="327" t="str">
        <f t="shared" ref="T113:T115" si="146">IF(ISNUMBER(SEARCH("bench",$B113)),IF($C113&gt;=0.7,IF($C113&lt;0.8,$D113*$E113," ")," ")," ")</f>
        <v xml:space="preserve"> </v>
      </c>
      <c r="U113" s="327" t="str">
        <f t="shared" ref="U113:U115" si="147">IF(ISNUMBER(SEARCH("bench",$B113)),IF($C113&gt;=0.8,IF($C113&lt;0.9,$D113*$E113," ")," ")," ")</f>
        <v xml:space="preserve"> </v>
      </c>
      <c r="V113" s="327" t="str">
        <f t="shared" ref="V113:V115" si="148">IF(ISNUMBER(SEARCH("bench",$B113)),IF($C113&gt;=0.9,$D113*$E113," ")," ")</f>
        <v xml:space="preserve"> </v>
      </c>
      <c r="W113" s="4"/>
      <c r="X113" s="4"/>
      <c r="Y113" s="4"/>
      <c r="Z113" s="4"/>
      <c r="AA113" s="4"/>
      <c r="AB113" s="8"/>
      <c r="AC113" s="13"/>
      <c r="AD113" s="8"/>
      <c r="AE113" s="8"/>
      <c r="AF113" s="8"/>
      <c r="AG113" s="8"/>
      <c r="AH113" s="8"/>
      <c r="AI113" s="8"/>
      <c r="AJ113" s="16"/>
    </row>
    <row r="114" spans="1:36">
      <c r="A114" s="322"/>
      <c r="B114" s="328" t="str">
        <f>+B113</f>
        <v>BenchPress</v>
      </c>
      <c r="C114" s="10">
        <v>0.6</v>
      </c>
      <c r="D114" s="11">
        <v>4</v>
      </c>
      <c r="E114" s="12">
        <v>1</v>
      </c>
      <c r="F114" s="11">
        <f>MROUND(BP*C114,AR)</f>
        <v>60</v>
      </c>
      <c r="G114" s="4"/>
      <c r="H114" s="4"/>
      <c r="I114" s="327">
        <f t="shared" ref="I114:I115" si="149">+D114*E114</f>
        <v>4</v>
      </c>
      <c r="J114" s="327">
        <f t="shared" ref="J114:J115" si="150">+I114*F114</f>
        <v>240</v>
      </c>
      <c r="K114" s="4"/>
      <c r="L114" s="4"/>
      <c r="M114" s="4"/>
      <c r="N114" s="4"/>
      <c r="O114" s="4"/>
      <c r="P114" s="4"/>
      <c r="Q114" s="4"/>
      <c r="R114" s="327" t="str">
        <f t="shared" si="144"/>
        <v xml:space="preserve"> </v>
      </c>
      <c r="S114" s="327">
        <f t="shared" si="145"/>
        <v>4</v>
      </c>
      <c r="T114" s="327" t="str">
        <f t="shared" si="146"/>
        <v xml:space="preserve"> </v>
      </c>
      <c r="U114" s="327" t="str">
        <f t="shared" si="147"/>
        <v xml:space="preserve"> </v>
      </c>
      <c r="V114" s="327" t="str">
        <f t="shared" si="148"/>
        <v xml:space="preserve"> </v>
      </c>
      <c r="W114" s="4"/>
      <c r="X114" s="4"/>
      <c r="Y114" s="4"/>
      <c r="Z114" s="4"/>
      <c r="AA114" s="4"/>
      <c r="AB114" s="8"/>
      <c r="AC114" s="13"/>
      <c r="AD114" s="8"/>
      <c r="AE114" s="8"/>
      <c r="AF114" s="8"/>
      <c r="AG114" s="8"/>
      <c r="AH114" s="8"/>
      <c r="AI114" s="8"/>
      <c r="AJ114" s="16"/>
    </row>
    <row r="115" spans="1:36">
      <c r="A115" s="322"/>
      <c r="B115" s="328" t="str">
        <f t="shared" ref="B115" si="151">+B114</f>
        <v>BenchPress</v>
      </c>
      <c r="C115" s="10">
        <v>0.7</v>
      </c>
      <c r="D115" s="11">
        <v>4</v>
      </c>
      <c r="E115" s="12">
        <v>4</v>
      </c>
      <c r="F115" s="11">
        <f>MROUND(BP*C115,AR)</f>
        <v>70</v>
      </c>
      <c r="G115" s="4"/>
      <c r="H115" s="4"/>
      <c r="I115" s="327">
        <f t="shared" si="149"/>
        <v>16</v>
      </c>
      <c r="J115" s="327">
        <f t="shared" si="150"/>
        <v>1120</v>
      </c>
      <c r="K115" s="4"/>
      <c r="L115" s="4"/>
      <c r="M115" s="4"/>
      <c r="N115" s="4"/>
      <c r="O115" s="4"/>
      <c r="P115" s="4"/>
      <c r="Q115" s="4"/>
      <c r="R115" s="327" t="str">
        <f t="shared" si="144"/>
        <v xml:space="preserve"> </v>
      </c>
      <c r="S115" s="327" t="str">
        <f t="shared" si="145"/>
        <v xml:space="preserve"> </v>
      </c>
      <c r="T115" s="327">
        <f t="shared" si="146"/>
        <v>16</v>
      </c>
      <c r="U115" s="327" t="str">
        <f t="shared" si="147"/>
        <v xml:space="preserve"> </v>
      </c>
      <c r="V115" s="327" t="str">
        <f t="shared" si="148"/>
        <v xml:space="preserve"> </v>
      </c>
      <c r="W115" s="4"/>
      <c r="X115" s="4"/>
      <c r="Y115" s="4"/>
      <c r="Z115" s="4"/>
      <c r="AA115" s="4"/>
      <c r="AB115" s="8"/>
      <c r="AC115" s="13"/>
      <c r="AD115" s="13"/>
      <c r="AE115" s="13"/>
      <c r="AF115" s="13"/>
      <c r="AG115" s="8"/>
      <c r="AH115" s="8"/>
      <c r="AI115" s="8"/>
      <c r="AJ115" s="16"/>
    </row>
    <row r="116" spans="1:36">
      <c r="A116" s="264"/>
      <c r="B116" s="8"/>
      <c r="C116" s="8"/>
      <c r="D116" s="8"/>
      <c r="E116" s="8"/>
      <c r="F116" s="366"/>
      <c r="G116" s="4"/>
      <c r="H116" s="4"/>
      <c r="I116" s="4"/>
      <c r="J116" s="4"/>
      <c r="K116" s="4"/>
      <c r="L116" s="4"/>
      <c r="M116" s="4"/>
      <c r="N116" s="4"/>
      <c r="O116" s="4"/>
      <c r="P116" s="4"/>
      <c r="Q116" s="4"/>
      <c r="R116" s="4"/>
      <c r="S116" s="4"/>
      <c r="T116" s="4"/>
      <c r="U116" s="4"/>
      <c r="V116" s="4"/>
      <c r="W116" s="4"/>
      <c r="X116" s="4"/>
      <c r="Y116" s="4"/>
      <c r="Z116" s="4"/>
      <c r="AA116" s="4"/>
      <c r="AB116" s="8"/>
      <c r="AC116" s="8"/>
      <c r="AD116" s="8"/>
      <c r="AE116" s="8"/>
      <c r="AF116" s="8"/>
      <c r="AG116" s="8"/>
      <c r="AH116" s="8"/>
      <c r="AI116" s="8"/>
      <c r="AJ116" s="16"/>
    </row>
    <row r="117" spans="1:36">
      <c r="A117" s="329">
        <v>4</v>
      </c>
      <c r="B117" s="330" t="s">
        <v>3</v>
      </c>
      <c r="C117" s="331"/>
      <c r="D117" s="332">
        <v>10</v>
      </c>
      <c r="E117" s="333">
        <v>5</v>
      </c>
      <c r="F117" s="332"/>
      <c r="G117" s="4"/>
      <c r="H117" s="4"/>
      <c r="I117" s="4"/>
      <c r="J117" s="4"/>
      <c r="K117" s="4"/>
      <c r="L117" s="4"/>
      <c r="M117" s="4"/>
      <c r="N117" s="4"/>
      <c r="O117" s="4"/>
      <c r="P117" s="4"/>
      <c r="Q117" s="4"/>
      <c r="R117" s="4"/>
      <c r="S117" s="4"/>
      <c r="T117" s="4"/>
      <c r="U117" s="4"/>
      <c r="V117" s="4"/>
      <c r="W117" s="4"/>
      <c r="X117" s="4"/>
      <c r="Y117" s="4"/>
      <c r="Z117" s="4"/>
      <c r="AA117" s="4"/>
      <c r="AB117" s="8"/>
      <c r="AC117" s="13"/>
      <c r="AD117" s="13"/>
      <c r="AE117" s="13"/>
      <c r="AF117" s="13"/>
      <c r="AG117" s="13"/>
      <c r="AH117" s="8"/>
      <c r="AI117" s="8"/>
      <c r="AJ117" s="16"/>
    </row>
    <row r="118" spans="1:36">
      <c r="A118" s="329">
        <v>5</v>
      </c>
      <c r="B118" s="330" t="s">
        <v>93</v>
      </c>
      <c r="C118" s="331"/>
      <c r="D118" s="332">
        <v>8</v>
      </c>
      <c r="E118" s="333">
        <v>5</v>
      </c>
      <c r="F118" s="332"/>
      <c r="G118" s="90"/>
      <c r="H118" s="90"/>
      <c r="I118" s="90"/>
      <c r="J118" s="90"/>
      <c r="K118" s="90"/>
      <c r="L118" s="90"/>
      <c r="M118" s="90"/>
      <c r="N118" s="90"/>
      <c r="O118" s="90"/>
      <c r="P118" s="90"/>
      <c r="Q118" s="90"/>
      <c r="R118" s="90"/>
      <c r="S118" s="90"/>
      <c r="T118" s="90"/>
      <c r="U118" s="90"/>
      <c r="V118" s="90"/>
      <c r="W118" s="90"/>
      <c r="X118" s="90"/>
      <c r="Y118" s="90"/>
      <c r="Z118" s="90"/>
      <c r="AA118" s="90"/>
      <c r="AB118" s="27"/>
      <c r="AC118" s="13"/>
      <c r="AD118" s="13"/>
      <c r="AE118" s="13"/>
      <c r="AF118" s="13"/>
      <c r="AG118" s="13"/>
      <c r="AH118" s="27"/>
      <c r="AI118" s="27"/>
      <c r="AJ118" s="19"/>
    </row>
    <row r="119" spans="1:36" ht="15" thickBot="1">
      <c r="G119" s="291">
        <f t="shared" ref="G119:AA119" si="152">SUM(G66:G118)</f>
        <v>51</v>
      </c>
      <c r="H119" s="291">
        <f t="shared" si="152"/>
        <v>3610</v>
      </c>
      <c r="I119" s="291">
        <f t="shared" si="152"/>
        <v>108</v>
      </c>
      <c r="J119" s="291">
        <f t="shared" si="152"/>
        <v>7520</v>
      </c>
      <c r="K119" s="291">
        <f t="shared" si="152"/>
        <v>39</v>
      </c>
      <c r="L119" s="291">
        <f t="shared" si="152"/>
        <v>2690</v>
      </c>
      <c r="M119" s="291">
        <f t="shared" si="152"/>
        <v>8</v>
      </c>
      <c r="N119" s="291">
        <f t="shared" si="152"/>
        <v>7</v>
      </c>
      <c r="O119" s="291">
        <f t="shared" si="152"/>
        <v>18</v>
      </c>
      <c r="P119" s="291">
        <f t="shared" si="152"/>
        <v>18</v>
      </c>
      <c r="Q119" s="291">
        <f t="shared" si="152"/>
        <v>0</v>
      </c>
      <c r="R119" s="291">
        <f t="shared" si="152"/>
        <v>17</v>
      </c>
      <c r="S119" s="291">
        <f t="shared" si="152"/>
        <v>15</v>
      </c>
      <c r="T119" s="291">
        <f t="shared" si="152"/>
        <v>34</v>
      </c>
      <c r="U119" s="291">
        <f t="shared" si="152"/>
        <v>42</v>
      </c>
      <c r="V119" s="291">
        <f t="shared" si="152"/>
        <v>0</v>
      </c>
      <c r="W119" s="291">
        <f t="shared" si="152"/>
        <v>6</v>
      </c>
      <c r="X119" s="291">
        <f t="shared" si="152"/>
        <v>9</v>
      </c>
      <c r="Y119" s="291">
        <f t="shared" si="152"/>
        <v>9</v>
      </c>
      <c r="Z119" s="291">
        <f t="shared" si="152"/>
        <v>15</v>
      </c>
      <c r="AA119" s="291">
        <f t="shared" si="152"/>
        <v>0</v>
      </c>
    </row>
    <row r="120" spans="1:36" ht="15.5" thickTop="1" thickBot="1">
      <c r="G120" s="4"/>
      <c r="H120" s="4"/>
      <c r="I120" s="4"/>
      <c r="J120" s="4"/>
      <c r="K120" s="4"/>
      <c r="L120" s="4"/>
      <c r="M120" s="4"/>
      <c r="N120" s="4"/>
      <c r="O120" s="4"/>
      <c r="P120" s="4"/>
      <c r="Q120" s="4"/>
      <c r="R120" s="4"/>
      <c r="S120" s="4"/>
      <c r="T120" s="4"/>
      <c r="U120" s="4"/>
      <c r="V120" s="4"/>
      <c r="W120" s="4"/>
      <c r="X120" s="4"/>
      <c r="Y120" s="4"/>
      <c r="Z120" s="4"/>
      <c r="AA120" s="4"/>
    </row>
    <row r="121" spans="1:36" ht="15" thickBot="1">
      <c r="A121" s="409" t="s">
        <v>15</v>
      </c>
      <c r="B121" s="410"/>
      <c r="C121" s="59" t="s">
        <v>0</v>
      </c>
      <c r="D121" s="59" t="s">
        <v>5</v>
      </c>
      <c r="E121" s="59" t="s">
        <v>6</v>
      </c>
      <c r="F121" s="369" t="s">
        <v>7</v>
      </c>
      <c r="G121" s="4"/>
      <c r="H121" s="4"/>
      <c r="I121" s="4"/>
      <c r="J121" s="4"/>
      <c r="K121" s="4"/>
      <c r="L121" s="4"/>
      <c r="M121" s="4"/>
      <c r="N121" s="4"/>
      <c r="O121" s="4"/>
      <c r="P121" s="4"/>
      <c r="Q121" s="4"/>
      <c r="R121" s="4"/>
      <c r="S121" s="4"/>
      <c r="T121" s="4"/>
      <c r="U121" s="4"/>
      <c r="V121" s="4"/>
      <c r="W121" s="4"/>
      <c r="X121" s="4"/>
      <c r="Y121" s="4"/>
      <c r="Z121" s="4"/>
      <c r="AA121" s="4"/>
    </row>
    <row r="122" spans="1:36">
      <c r="G122" s="4"/>
      <c r="H122" s="4"/>
      <c r="I122" s="4"/>
      <c r="J122" s="4"/>
      <c r="K122" s="4"/>
      <c r="L122" s="4"/>
      <c r="M122" s="4"/>
      <c r="N122" s="4"/>
      <c r="O122" s="4"/>
      <c r="P122" s="4"/>
      <c r="Q122" s="4"/>
      <c r="R122" s="4"/>
      <c r="S122" s="4"/>
      <c r="T122" s="4"/>
      <c r="U122" s="4"/>
      <c r="V122" s="4"/>
      <c r="W122" s="4"/>
      <c r="X122" s="4"/>
      <c r="Y122" s="4"/>
      <c r="Z122" s="4"/>
      <c r="AA122" s="4"/>
    </row>
    <row r="123" spans="1:36">
      <c r="A123" s="336">
        <v>1</v>
      </c>
      <c r="B123" s="133" t="s">
        <v>2</v>
      </c>
      <c r="C123" s="337">
        <v>0.5</v>
      </c>
      <c r="D123" s="338">
        <v>3</v>
      </c>
      <c r="E123" s="339">
        <v>1</v>
      </c>
      <c r="F123" s="338">
        <f>MROUND(SQ*C123,AR)</f>
        <v>50</v>
      </c>
      <c r="G123" s="340">
        <f t="shared" ref="G123" si="153">+D123*E123</f>
        <v>3</v>
      </c>
      <c r="H123" s="340">
        <f t="shared" ref="H123" si="154">+F123*G123</f>
        <v>150</v>
      </c>
      <c r="I123" s="297"/>
      <c r="J123" s="297"/>
      <c r="K123" s="297"/>
      <c r="L123" s="297"/>
      <c r="M123" s="340">
        <f t="shared" ref="M123:M126" si="155">IF(ISNUMBER(SEARCH("squat",$B123)),IF($C123&gt;=0.5,IF($C123&lt;0.6,$D123*$E123," ")," ")," ")</f>
        <v>3</v>
      </c>
      <c r="N123" s="340" t="str">
        <f t="shared" ref="N123:N126" si="156">IF(ISNUMBER(SEARCH("squat",$B123)),IF($C123&gt;=0.6,IF($C123&lt;0.7,$D123*$E123," ")," ")," ")</f>
        <v xml:space="preserve"> </v>
      </c>
      <c r="O123" s="340" t="str">
        <f t="shared" ref="O123:O126" si="157">IF(ISNUMBER(SEARCH("squat",$B123)),IF($C123&gt;=0.7,IF($C123&lt;0.8,$D123*$E123," ")," ")," ")</f>
        <v xml:space="preserve"> </v>
      </c>
      <c r="P123" s="340" t="str">
        <f t="shared" ref="P123:P126" si="158">IF(ISNUMBER(SEARCH("squat",$B123)),IF($C123&gt;=0.8,IF($C123&lt;0.9,$D123*$E123," ")," ")," ")</f>
        <v xml:space="preserve"> </v>
      </c>
      <c r="Q123" s="340" t="str">
        <f t="shared" ref="Q123:Q126" si="159">IF(ISNUMBER(SEARCH("squat",$B123)),IF($C123&gt;=0.9,$D123*$E123," ")," ")</f>
        <v xml:space="preserve"> </v>
      </c>
      <c r="R123" s="297"/>
      <c r="S123" s="297"/>
      <c r="T123" s="297"/>
      <c r="U123" s="297"/>
      <c r="V123" s="297"/>
      <c r="W123" s="297"/>
      <c r="X123" s="297"/>
      <c r="Y123" s="297"/>
      <c r="Z123" s="297"/>
      <c r="AA123" s="297"/>
      <c r="AB123" s="300"/>
      <c r="AC123" s="13"/>
      <c r="AD123" s="300"/>
      <c r="AE123" s="300"/>
      <c r="AF123" s="300"/>
      <c r="AG123" s="300"/>
      <c r="AH123" s="300"/>
      <c r="AI123" s="300"/>
      <c r="AJ123" s="301"/>
    </row>
    <row r="124" spans="1:36">
      <c r="A124" s="336"/>
      <c r="B124" s="321" t="str">
        <f>+B123</f>
        <v>Squat</v>
      </c>
      <c r="C124" s="35">
        <v>0.6</v>
      </c>
      <c r="D124" s="36">
        <v>3</v>
      </c>
      <c r="E124" s="37">
        <v>1</v>
      </c>
      <c r="F124" s="36">
        <f>MROUND(SQ*C124,AR)</f>
        <v>60</v>
      </c>
      <c r="G124" s="114">
        <f t="shared" ref="G124:G126" si="160">+D124*E124</f>
        <v>3</v>
      </c>
      <c r="H124" s="114">
        <f t="shared" ref="H124:H126" si="161">+F124*G124</f>
        <v>180</v>
      </c>
      <c r="I124" s="4"/>
      <c r="J124" s="4"/>
      <c r="K124" s="4"/>
      <c r="L124" s="4"/>
      <c r="M124" s="114" t="str">
        <f t="shared" si="155"/>
        <v xml:space="preserve"> </v>
      </c>
      <c r="N124" s="114">
        <f t="shared" si="156"/>
        <v>3</v>
      </c>
      <c r="O124" s="114" t="str">
        <f t="shared" si="157"/>
        <v xml:space="preserve"> </v>
      </c>
      <c r="P124" s="114" t="str">
        <f t="shared" si="158"/>
        <v xml:space="preserve"> </v>
      </c>
      <c r="Q124" s="114" t="str">
        <f t="shared" si="159"/>
        <v xml:space="preserve"> </v>
      </c>
      <c r="R124" s="4"/>
      <c r="S124" s="4"/>
      <c r="T124" s="4"/>
      <c r="U124" s="4"/>
      <c r="V124" s="4"/>
      <c r="W124" s="4"/>
      <c r="X124" s="4"/>
      <c r="Y124" s="4"/>
      <c r="Z124" s="4"/>
      <c r="AA124" s="4"/>
      <c r="AB124" s="8"/>
      <c r="AC124" s="13"/>
      <c r="AD124" s="8"/>
      <c r="AE124" s="8"/>
      <c r="AF124" s="8"/>
      <c r="AG124" s="8"/>
      <c r="AH124" s="8"/>
      <c r="AI124" s="8"/>
      <c r="AJ124" s="16"/>
    </row>
    <row r="125" spans="1:36">
      <c r="A125" s="336"/>
      <c r="B125" s="321" t="str">
        <f>+B124</f>
        <v>Squat</v>
      </c>
      <c r="C125" s="35">
        <v>0.7</v>
      </c>
      <c r="D125" s="36">
        <v>3</v>
      </c>
      <c r="E125" s="37">
        <v>2</v>
      </c>
      <c r="F125" s="36">
        <f>MROUND(SQ*C125,AR)</f>
        <v>70</v>
      </c>
      <c r="G125" s="114">
        <f t="shared" si="160"/>
        <v>6</v>
      </c>
      <c r="H125" s="114">
        <f t="shared" si="161"/>
        <v>420</v>
      </c>
      <c r="I125" s="4"/>
      <c r="J125" s="4"/>
      <c r="K125" s="4"/>
      <c r="L125" s="4"/>
      <c r="M125" s="114" t="str">
        <f t="shared" si="155"/>
        <v xml:space="preserve"> </v>
      </c>
      <c r="N125" s="114" t="str">
        <f t="shared" si="156"/>
        <v xml:space="preserve"> </v>
      </c>
      <c r="O125" s="114">
        <f t="shared" si="157"/>
        <v>6</v>
      </c>
      <c r="P125" s="114" t="str">
        <f t="shared" si="158"/>
        <v xml:space="preserve"> </v>
      </c>
      <c r="Q125" s="114" t="str">
        <f t="shared" si="159"/>
        <v xml:space="preserve"> </v>
      </c>
      <c r="R125" s="4"/>
      <c r="S125" s="4"/>
      <c r="T125" s="4"/>
      <c r="U125" s="4"/>
      <c r="V125" s="4"/>
      <c r="W125" s="4"/>
      <c r="X125" s="4"/>
      <c r="Y125" s="4"/>
      <c r="Z125" s="4"/>
      <c r="AA125" s="4"/>
      <c r="AB125" s="8"/>
      <c r="AC125" s="13"/>
      <c r="AD125" s="13"/>
      <c r="AE125" s="8"/>
      <c r="AF125" s="8"/>
      <c r="AG125" s="8"/>
      <c r="AH125" s="8"/>
      <c r="AI125" s="8"/>
      <c r="AJ125" s="16"/>
    </row>
    <row r="126" spans="1:36">
      <c r="A126" s="38"/>
      <c r="B126" s="321" t="str">
        <f>+B125</f>
        <v>Squat</v>
      </c>
      <c r="C126" s="35">
        <v>0.8</v>
      </c>
      <c r="D126" s="36">
        <v>2</v>
      </c>
      <c r="E126" s="37">
        <v>5</v>
      </c>
      <c r="F126" s="36">
        <f>MROUND(SQ*C126,AR)</f>
        <v>80</v>
      </c>
      <c r="G126" s="114">
        <f t="shared" si="160"/>
        <v>10</v>
      </c>
      <c r="H126" s="114">
        <f t="shared" si="161"/>
        <v>800</v>
      </c>
      <c r="I126" s="4"/>
      <c r="J126" s="4"/>
      <c r="K126" s="4"/>
      <c r="L126" s="4"/>
      <c r="M126" s="114" t="str">
        <f t="shared" si="155"/>
        <v xml:space="preserve"> </v>
      </c>
      <c r="N126" s="114" t="str">
        <f t="shared" si="156"/>
        <v xml:space="preserve"> </v>
      </c>
      <c r="O126" s="114" t="str">
        <f t="shared" si="157"/>
        <v xml:space="preserve"> </v>
      </c>
      <c r="P126" s="114">
        <f t="shared" si="158"/>
        <v>10</v>
      </c>
      <c r="Q126" s="114" t="str">
        <f t="shared" si="159"/>
        <v xml:space="preserve"> </v>
      </c>
      <c r="R126" s="4"/>
      <c r="S126" s="4"/>
      <c r="T126" s="4"/>
      <c r="U126" s="4"/>
      <c r="V126" s="4"/>
      <c r="W126" s="4"/>
      <c r="X126" s="4"/>
      <c r="Y126" s="4"/>
      <c r="Z126" s="4"/>
      <c r="AA126" s="4"/>
      <c r="AB126" s="8"/>
      <c r="AC126" s="13"/>
      <c r="AD126" s="13"/>
      <c r="AE126" s="13"/>
      <c r="AF126" s="13"/>
      <c r="AG126" s="13"/>
      <c r="AH126" s="8"/>
      <c r="AI126" s="8"/>
      <c r="AJ126" s="16"/>
    </row>
    <row r="127" spans="1:36">
      <c r="A127" s="264"/>
      <c r="B127" s="8"/>
      <c r="C127" s="8"/>
      <c r="D127" s="8"/>
      <c r="E127" s="8"/>
      <c r="F127" s="366"/>
      <c r="G127" s="4"/>
      <c r="H127" s="4"/>
      <c r="I127" s="4"/>
      <c r="J127" s="4"/>
      <c r="K127" s="4"/>
      <c r="L127" s="4"/>
      <c r="M127" s="4"/>
      <c r="N127" s="4"/>
      <c r="O127" s="4"/>
      <c r="P127" s="4"/>
      <c r="Q127" s="4"/>
      <c r="R127" s="4"/>
      <c r="S127" s="4"/>
      <c r="T127" s="4"/>
      <c r="U127" s="4"/>
      <c r="V127" s="4"/>
      <c r="W127" s="4"/>
      <c r="X127" s="4"/>
      <c r="Y127" s="4"/>
      <c r="Z127" s="4"/>
      <c r="AA127" s="4"/>
      <c r="AB127" s="8"/>
      <c r="AC127" s="8"/>
      <c r="AD127" s="8"/>
      <c r="AE127" s="8"/>
      <c r="AF127" s="8"/>
      <c r="AG127" s="8"/>
      <c r="AH127" s="8"/>
      <c r="AI127" s="8"/>
      <c r="AJ127" s="16"/>
    </row>
    <row r="128" spans="1:36">
      <c r="A128" s="322">
        <v>2</v>
      </c>
      <c r="B128" s="323" t="s">
        <v>8</v>
      </c>
      <c r="C128" s="324">
        <v>0.5</v>
      </c>
      <c r="D128" s="325">
        <v>3</v>
      </c>
      <c r="E128" s="326">
        <v>1</v>
      </c>
      <c r="F128" s="325">
        <f>MROUND(BP*C128,AR)</f>
        <v>50</v>
      </c>
      <c r="G128" s="4"/>
      <c r="H128" s="4"/>
      <c r="I128" s="327">
        <f t="shared" ref="I128" si="162">+D128*E128</f>
        <v>3</v>
      </c>
      <c r="J128" s="327">
        <f>+I128*F128</f>
        <v>150</v>
      </c>
      <c r="K128" s="4"/>
      <c r="L128" s="4"/>
      <c r="M128" s="4"/>
      <c r="N128" s="4"/>
      <c r="O128" s="4"/>
      <c r="P128" s="4"/>
      <c r="Q128" s="4"/>
      <c r="R128" s="327">
        <f t="shared" ref="R128:R132" si="163">IF(ISNUMBER(SEARCH("bench",$B128)),IF($C128&gt;=0.5,IF($C128&lt;0.6,$D128*$E128," ")," ")," ")</f>
        <v>3</v>
      </c>
      <c r="S128" s="327" t="str">
        <f t="shared" ref="S128:S132" si="164">IF(ISNUMBER(SEARCH("bench",$B128)),IF($C128&gt;=0.6,IF($C128&lt;0.7,$D128*$E128," ")," ")," ")</f>
        <v xml:space="preserve"> </v>
      </c>
      <c r="T128" s="327" t="str">
        <f t="shared" ref="T128:T132" si="165">IF(ISNUMBER(SEARCH("bench",$B128)),IF($C128&gt;=0.7,IF($C128&lt;0.8,$D128*$E128," ")," ")," ")</f>
        <v xml:space="preserve"> </v>
      </c>
      <c r="U128" s="327" t="str">
        <f t="shared" ref="U128:U132" si="166">IF(ISNUMBER(SEARCH("bench",$B128)),IF($C128&gt;=0.8,IF($C128&lt;0.9,$D128*$E128," ")," ")," ")</f>
        <v xml:space="preserve"> </v>
      </c>
      <c r="V128" s="327" t="str">
        <f t="shared" ref="V128:V132" si="167">IF(ISNUMBER(SEARCH("bench",$B128)),IF($C128&gt;=0.9,$D128*$E128," ")," ")</f>
        <v xml:space="preserve"> </v>
      </c>
      <c r="W128" s="4"/>
      <c r="X128" s="4"/>
      <c r="Y128" s="4"/>
      <c r="Z128" s="4"/>
      <c r="AA128" s="4"/>
      <c r="AB128" s="8"/>
      <c r="AC128" s="13"/>
      <c r="AD128" s="8"/>
      <c r="AE128" s="8"/>
      <c r="AF128" s="8"/>
      <c r="AG128" s="8"/>
      <c r="AH128" s="8"/>
      <c r="AI128" s="8"/>
      <c r="AJ128" s="16"/>
    </row>
    <row r="129" spans="1:36">
      <c r="A129" s="322"/>
      <c r="B129" s="328" t="str">
        <f>+B128</f>
        <v>BenchPress</v>
      </c>
      <c r="C129" s="10">
        <v>0.6</v>
      </c>
      <c r="D129" s="11">
        <v>3</v>
      </c>
      <c r="E129" s="12">
        <v>1</v>
      </c>
      <c r="F129" s="11">
        <f>MROUND(BP*C129,AR)</f>
        <v>60</v>
      </c>
      <c r="G129" s="4"/>
      <c r="H129" s="4"/>
      <c r="I129" s="327">
        <f t="shared" ref="I129:I131" si="168">+D129*E129</f>
        <v>3</v>
      </c>
      <c r="J129" s="327">
        <f t="shared" ref="J129:J131" si="169">+I129*F129</f>
        <v>180</v>
      </c>
      <c r="K129" s="4"/>
      <c r="L129" s="4"/>
      <c r="M129" s="4"/>
      <c r="N129" s="4"/>
      <c r="O129" s="4"/>
      <c r="P129" s="4"/>
      <c r="Q129" s="4"/>
      <c r="R129" s="327" t="str">
        <f t="shared" si="163"/>
        <v xml:space="preserve"> </v>
      </c>
      <c r="S129" s="327">
        <f t="shared" si="164"/>
        <v>3</v>
      </c>
      <c r="T129" s="327" t="str">
        <f t="shared" si="165"/>
        <v xml:space="preserve"> </v>
      </c>
      <c r="U129" s="327" t="str">
        <f t="shared" si="166"/>
        <v xml:space="preserve"> </v>
      </c>
      <c r="V129" s="327" t="str">
        <f t="shared" si="167"/>
        <v xml:space="preserve"> </v>
      </c>
      <c r="W129" s="4"/>
      <c r="X129" s="4"/>
      <c r="Y129" s="4"/>
      <c r="Z129" s="4"/>
      <c r="AA129" s="4"/>
      <c r="AB129" s="8"/>
      <c r="AC129" s="13"/>
      <c r="AD129" s="8"/>
      <c r="AE129" s="8"/>
      <c r="AF129" s="8"/>
      <c r="AG129" s="8"/>
      <c r="AH129" s="8"/>
      <c r="AI129" s="8"/>
      <c r="AJ129" s="16"/>
    </row>
    <row r="130" spans="1:36">
      <c r="A130" s="322"/>
      <c r="B130" s="328" t="str">
        <f>+B129</f>
        <v>BenchPress</v>
      </c>
      <c r="C130" s="10">
        <v>0.7</v>
      </c>
      <c r="D130" s="11">
        <v>3</v>
      </c>
      <c r="E130" s="12">
        <v>2</v>
      </c>
      <c r="F130" s="11">
        <f>MROUND(BP*C130,AR)</f>
        <v>70</v>
      </c>
      <c r="G130" s="4"/>
      <c r="H130" s="4"/>
      <c r="I130" s="327">
        <f t="shared" si="168"/>
        <v>6</v>
      </c>
      <c r="J130" s="327">
        <f t="shared" si="169"/>
        <v>420</v>
      </c>
      <c r="K130" s="4"/>
      <c r="L130" s="4"/>
      <c r="M130" s="4"/>
      <c r="N130" s="4"/>
      <c r="O130" s="4"/>
      <c r="P130" s="4"/>
      <c r="Q130" s="4"/>
      <c r="R130" s="327" t="str">
        <f t="shared" si="163"/>
        <v xml:space="preserve"> </v>
      </c>
      <c r="S130" s="327" t="str">
        <f t="shared" si="164"/>
        <v xml:space="preserve"> </v>
      </c>
      <c r="T130" s="327">
        <f t="shared" si="165"/>
        <v>6</v>
      </c>
      <c r="U130" s="327" t="str">
        <f t="shared" si="166"/>
        <v xml:space="preserve"> </v>
      </c>
      <c r="V130" s="327" t="str">
        <f t="shared" si="167"/>
        <v xml:space="preserve"> </v>
      </c>
      <c r="W130" s="4"/>
      <c r="X130" s="4"/>
      <c r="Y130" s="4"/>
      <c r="Z130" s="4"/>
      <c r="AA130" s="4"/>
      <c r="AB130" s="8"/>
      <c r="AC130" s="13"/>
      <c r="AD130" s="13"/>
      <c r="AE130" s="8"/>
      <c r="AF130" s="8"/>
      <c r="AG130" s="8"/>
      <c r="AH130" s="8"/>
      <c r="AI130" s="8"/>
      <c r="AJ130" s="16"/>
    </row>
    <row r="131" spans="1:36">
      <c r="A131" s="322"/>
      <c r="B131" s="328" t="str">
        <f>+B129</f>
        <v>BenchPress</v>
      </c>
      <c r="C131" s="10">
        <v>0.8</v>
      </c>
      <c r="D131" s="11">
        <v>2</v>
      </c>
      <c r="E131" s="12">
        <v>3</v>
      </c>
      <c r="F131" s="11">
        <f>MROUND(BP*C131,AR)</f>
        <v>80</v>
      </c>
      <c r="G131" s="4"/>
      <c r="H131" s="4"/>
      <c r="I131" s="327">
        <f t="shared" si="168"/>
        <v>6</v>
      </c>
      <c r="J131" s="327">
        <f t="shared" si="169"/>
        <v>480</v>
      </c>
      <c r="K131" s="4"/>
      <c r="L131" s="4"/>
      <c r="M131" s="4"/>
      <c r="N131" s="4"/>
      <c r="O131" s="4"/>
      <c r="P131" s="4"/>
      <c r="Q131" s="4"/>
      <c r="R131" s="327" t="str">
        <f t="shared" si="163"/>
        <v xml:space="preserve"> </v>
      </c>
      <c r="S131" s="327" t="str">
        <f t="shared" si="164"/>
        <v xml:space="preserve"> </v>
      </c>
      <c r="T131" s="327" t="str">
        <f t="shared" si="165"/>
        <v xml:space="preserve"> </v>
      </c>
      <c r="U131" s="327">
        <f t="shared" si="166"/>
        <v>6</v>
      </c>
      <c r="V131" s="327" t="str">
        <f t="shared" si="167"/>
        <v xml:space="preserve"> </v>
      </c>
      <c r="W131" s="4"/>
      <c r="X131" s="4"/>
      <c r="Y131" s="4"/>
      <c r="Z131" s="4"/>
      <c r="AA131" s="4"/>
      <c r="AB131" s="8"/>
      <c r="AC131" s="13"/>
      <c r="AD131" s="13"/>
      <c r="AE131" s="13"/>
      <c r="AF131" s="8"/>
      <c r="AG131" s="8"/>
      <c r="AH131" s="8"/>
      <c r="AI131" s="8"/>
      <c r="AJ131" s="16"/>
    </row>
    <row r="132" spans="1:36">
      <c r="A132" s="322"/>
      <c r="B132" s="328" t="str">
        <f>+B130</f>
        <v>BenchPress</v>
      </c>
      <c r="C132" s="10">
        <v>0.85</v>
      </c>
      <c r="D132" s="11">
        <v>1</v>
      </c>
      <c r="E132" s="12">
        <v>3</v>
      </c>
      <c r="F132" s="11">
        <f>MROUND(BP*C132,AR)</f>
        <v>85</v>
      </c>
      <c r="G132" s="4"/>
      <c r="H132" s="4"/>
      <c r="I132" s="327">
        <f t="shared" ref="I132" si="170">+D132*E132</f>
        <v>3</v>
      </c>
      <c r="J132" s="327">
        <f t="shared" ref="J132" si="171">+I132*F132</f>
        <v>255</v>
      </c>
      <c r="K132" s="4"/>
      <c r="L132" s="4"/>
      <c r="M132" s="4"/>
      <c r="N132" s="4"/>
      <c r="O132" s="4"/>
      <c r="P132" s="4"/>
      <c r="Q132" s="4"/>
      <c r="R132" s="327" t="str">
        <f t="shared" si="163"/>
        <v xml:space="preserve"> </v>
      </c>
      <c r="S132" s="327" t="str">
        <f t="shared" si="164"/>
        <v xml:space="preserve"> </v>
      </c>
      <c r="T132" s="327" t="str">
        <f t="shared" si="165"/>
        <v xml:space="preserve"> </v>
      </c>
      <c r="U132" s="327">
        <f t="shared" si="166"/>
        <v>3</v>
      </c>
      <c r="V132" s="327" t="str">
        <f t="shared" si="167"/>
        <v xml:space="preserve"> </v>
      </c>
      <c r="W132" s="4"/>
      <c r="X132" s="4"/>
      <c r="Y132" s="4"/>
      <c r="Z132" s="4"/>
      <c r="AA132" s="4"/>
      <c r="AB132" s="8"/>
      <c r="AC132" s="13"/>
      <c r="AD132" s="13"/>
      <c r="AE132" s="13"/>
      <c r="AF132" s="8"/>
      <c r="AG132" s="8"/>
      <c r="AH132" s="8"/>
      <c r="AI132" s="8"/>
      <c r="AJ132" s="16"/>
    </row>
    <row r="133" spans="1:36">
      <c r="A133" s="264"/>
      <c r="B133" s="8"/>
      <c r="C133" s="8"/>
      <c r="D133" s="8"/>
      <c r="E133" s="8"/>
      <c r="F133" s="366"/>
      <c r="G133" s="4"/>
      <c r="H133" s="4"/>
      <c r="I133" s="4"/>
      <c r="J133" s="4"/>
      <c r="K133" s="4"/>
      <c r="L133" s="4"/>
      <c r="M133" s="4"/>
      <c r="N133" s="4"/>
      <c r="O133" s="4"/>
      <c r="P133" s="4"/>
      <c r="Q133" s="4"/>
      <c r="R133" s="4"/>
      <c r="S133" s="4"/>
      <c r="T133" s="4"/>
      <c r="U133" s="4"/>
      <c r="V133" s="4"/>
      <c r="W133" s="4"/>
      <c r="X133" s="4"/>
      <c r="Y133" s="4"/>
      <c r="Z133" s="4"/>
      <c r="AA133" s="4"/>
      <c r="AB133" s="8"/>
      <c r="AC133" s="8"/>
      <c r="AD133" s="8"/>
      <c r="AE133" s="8"/>
      <c r="AF133" s="8"/>
      <c r="AG133" s="8"/>
      <c r="AH133" s="8"/>
      <c r="AI133" s="8"/>
      <c r="AJ133" s="16"/>
    </row>
    <row r="134" spans="1:36">
      <c r="A134" s="329">
        <v>3</v>
      </c>
      <c r="B134" s="330" t="s">
        <v>51</v>
      </c>
      <c r="C134" s="331"/>
      <c r="D134" s="332">
        <v>6</v>
      </c>
      <c r="E134" s="333">
        <v>5</v>
      </c>
      <c r="F134" s="332"/>
      <c r="G134" s="4"/>
      <c r="H134" s="4"/>
      <c r="I134" s="4"/>
      <c r="J134" s="4"/>
      <c r="K134" s="4"/>
      <c r="L134" s="4"/>
      <c r="M134" s="4"/>
      <c r="N134" s="4"/>
      <c r="O134" s="4"/>
      <c r="P134" s="4"/>
      <c r="Q134" s="4"/>
      <c r="R134" s="4"/>
      <c r="S134" s="4"/>
      <c r="T134" s="4"/>
      <c r="U134" s="4"/>
      <c r="V134" s="4"/>
      <c r="W134" s="4"/>
      <c r="X134" s="4"/>
      <c r="Y134" s="4"/>
      <c r="Z134" s="4"/>
      <c r="AA134" s="4"/>
      <c r="AB134" s="8"/>
      <c r="AC134" s="13"/>
      <c r="AD134" s="13"/>
      <c r="AE134" s="13"/>
      <c r="AF134" s="13"/>
      <c r="AG134" s="13"/>
      <c r="AH134" s="8"/>
      <c r="AI134" s="8"/>
      <c r="AJ134" s="16"/>
    </row>
    <row r="135" spans="1:36">
      <c r="A135" s="329">
        <v>4</v>
      </c>
      <c r="B135" s="330" t="s">
        <v>4</v>
      </c>
      <c r="C135" s="331"/>
      <c r="D135" s="332">
        <v>10</v>
      </c>
      <c r="E135" s="333">
        <v>4</v>
      </c>
      <c r="F135" s="332"/>
      <c r="G135" s="90"/>
      <c r="H135" s="90"/>
      <c r="I135" s="90"/>
      <c r="J135" s="90"/>
      <c r="K135" s="90"/>
      <c r="L135" s="90"/>
      <c r="M135" s="90"/>
      <c r="N135" s="90"/>
      <c r="O135" s="90"/>
      <c r="P135" s="90"/>
      <c r="Q135" s="90"/>
      <c r="R135" s="90"/>
      <c r="S135" s="90"/>
      <c r="T135" s="90"/>
      <c r="U135" s="90"/>
      <c r="V135" s="90"/>
      <c r="W135" s="90"/>
      <c r="X135" s="90"/>
      <c r="Y135" s="90"/>
      <c r="Z135" s="90"/>
      <c r="AA135" s="90"/>
      <c r="AB135" s="27"/>
      <c r="AC135" s="13"/>
      <c r="AD135" s="13"/>
      <c r="AE135" s="13"/>
      <c r="AF135" s="13"/>
      <c r="AG135" s="27"/>
      <c r="AH135" s="27"/>
      <c r="AI135" s="27"/>
      <c r="AJ135" s="19"/>
    </row>
    <row r="136" spans="1:36" ht="15" thickBot="1">
      <c r="G136" s="4"/>
      <c r="H136" s="4"/>
      <c r="I136" s="4"/>
      <c r="J136" s="4"/>
      <c r="K136" s="4"/>
      <c r="L136" s="4"/>
      <c r="M136" s="4"/>
      <c r="N136" s="4"/>
      <c r="O136" s="4"/>
      <c r="P136" s="4"/>
      <c r="Q136" s="4"/>
      <c r="R136" s="4"/>
      <c r="S136" s="4"/>
      <c r="T136" s="4"/>
      <c r="U136" s="4"/>
      <c r="V136" s="4"/>
      <c r="W136" s="4"/>
      <c r="X136" s="4"/>
      <c r="Y136" s="4"/>
      <c r="Z136" s="4"/>
      <c r="AA136" s="4"/>
    </row>
    <row r="137" spans="1:36" ht="15" thickBot="1">
      <c r="A137" s="409" t="s">
        <v>17</v>
      </c>
      <c r="B137" s="410"/>
      <c r="C137" s="59" t="s">
        <v>0</v>
      </c>
      <c r="D137" s="59" t="s">
        <v>5</v>
      </c>
      <c r="E137" s="59" t="s">
        <v>6</v>
      </c>
      <c r="F137" s="369" t="s">
        <v>7</v>
      </c>
      <c r="G137" s="4"/>
      <c r="H137" s="4"/>
      <c r="I137" s="4"/>
      <c r="J137" s="4"/>
      <c r="K137" s="4"/>
      <c r="L137" s="4"/>
      <c r="M137" s="4"/>
      <c r="N137" s="4"/>
      <c r="O137" s="4"/>
      <c r="P137" s="4"/>
      <c r="Q137" s="4"/>
      <c r="R137" s="4"/>
      <c r="S137" s="4"/>
      <c r="T137" s="4"/>
      <c r="U137" s="4"/>
      <c r="V137" s="4"/>
      <c r="W137" s="4"/>
      <c r="X137" s="4"/>
      <c r="Y137" s="4"/>
      <c r="Z137" s="4"/>
      <c r="AA137" s="4"/>
    </row>
    <row r="138" spans="1:36">
      <c r="G138" s="4"/>
      <c r="H138" s="4"/>
      <c r="I138" s="4"/>
      <c r="J138" s="4"/>
      <c r="K138" s="4"/>
      <c r="L138" s="4"/>
      <c r="M138" s="4"/>
      <c r="N138" s="4"/>
      <c r="O138" s="4"/>
      <c r="P138" s="4"/>
      <c r="Q138" s="4"/>
      <c r="R138" s="4"/>
      <c r="S138" s="4"/>
      <c r="T138" s="4"/>
      <c r="U138" s="4"/>
      <c r="V138" s="4"/>
      <c r="W138" s="4"/>
      <c r="X138" s="4"/>
      <c r="Y138" s="4"/>
      <c r="Z138" s="4"/>
      <c r="AA138" s="4"/>
    </row>
    <row r="139" spans="1:36">
      <c r="A139" s="322">
        <v>1</v>
      </c>
      <c r="B139" s="9" t="s">
        <v>8</v>
      </c>
      <c r="C139" s="324">
        <v>0.5</v>
      </c>
      <c r="D139" s="325">
        <v>3</v>
      </c>
      <c r="E139" s="326">
        <v>1</v>
      </c>
      <c r="F139" s="325">
        <f>MROUND(BP*C139,AR)</f>
        <v>50</v>
      </c>
      <c r="G139" s="297"/>
      <c r="H139" s="297"/>
      <c r="I139" s="327">
        <f t="shared" ref="I139" si="172">+D139*E139</f>
        <v>3</v>
      </c>
      <c r="J139" s="327">
        <f>+I139*F139</f>
        <v>150</v>
      </c>
      <c r="K139" s="297"/>
      <c r="L139" s="297"/>
      <c r="M139" s="297"/>
      <c r="N139" s="297"/>
      <c r="O139" s="297"/>
      <c r="P139" s="297"/>
      <c r="Q139" s="297"/>
      <c r="R139" s="327">
        <f t="shared" ref="R139:R142" si="173">IF(ISNUMBER(SEARCH("bench",$B139)),IF($C139&gt;=0.5,IF($C139&lt;0.6,$D139*$E139," ")," ")," ")</f>
        <v>3</v>
      </c>
      <c r="S139" s="327" t="str">
        <f t="shared" ref="S139:S142" si="174">IF(ISNUMBER(SEARCH("bench",$B139)),IF($C139&gt;=0.6,IF($C139&lt;0.7,$D139*$E139," ")," ")," ")</f>
        <v xml:space="preserve"> </v>
      </c>
      <c r="T139" s="327" t="str">
        <f t="shared" ref="T139:T142" si="175">IF(ISNUMBER(SEARCH("bench",$B139)),IF($C139&gt;=0.7,IF($C139&lt;0.8,$D139*$E139," ")," ")," ")</f>
        <v xml:space="preserve"> </v>
      </c>
      <c r="U139" s="327" t="str">
        <f t="shared" ref="U139:U142" si="176">IF(ISNUMBER(SEARCH("bench",$B139)),IF($C139&gt;=0.8,IF($C139&lt;0.9,$D139*$E139," ")," ")," ")</f>
        <v xml:space="preserve"> </v>
      </c>
      <c r="V139" s="327" t="str">
        <f t="shared" ref="V139:V142" si="177">IF(ISNUMBER(SEARCH("bench",$B139)),IF($C139&gt;=0.9,$D139*$E139," ")," ")</f>
        <v xml:space="preserve"> </v>
      </c>
      <c r="W139" s="297"/>
      <c r="X139" s="297"/>
      <c r="Y139" s="297"/>
      <c r="Z139" s="297"/>
      <c r="AA139" s="297"/>
      <c r="AB139" s="300"/>
      <c r="AC139" s="13"/>
      <c r="AD139" s="300"/>
      <c r="AE139" s="300"/>
      <c r="AF139" s="300"/>
      <c r="AG139" s="300"/>
      <c r="AH139" s="300"/>
      <c r="AI139" s="300"/>
      <c r="AJ139" s="301"/>
    </row>
    <row r="140" spans="1:36">
      <c r="A140" s="322"/>
      <c r="B140" s="328" t="str">
        <f>+B139</f>
        <v>BenchPress</v>
      </c>
      <c r="C140" s="10">
        <v>0.6</v>
      </c>
      <c r="D140" s="11">
        <v>3</v>
      </c>
      <c r="E140" s="12">
        <v>1</v>
      </c>
      <c r="F140" s="11">
        <f t="shared" ref="F140:F142" si="178">MROUND(BP*C140,AR)</f>
        <v>60</v>
      </c>
      <c r="G140" s="4"/>
      <c r="H140" s="4"/>
      <c r="I140" s="111">
        <f t="shared" ref="I140:I142" si="179">+D140*E140</f>
        <v>3</v>
      </c>
      <c r="J140" s="111">
        <f t="shared" ref="J140:J142" si="180">+I140*F140</f>
        <v>180</v>
      </c>
      <c r="K140" s="4"/>
      <c r="L140" s="4"/>
      <c r="M140" s="4"/>
      <c r="N140" s="4"/>
      <c r="O140" s="4"/>
      <c r="P140" s="4"/>
      <c r="Q140" s="4"/>
      <c r="R140" s="111" t="str">
        <f t="shared" si="173"/>
        <v xml:space="preserve"> </v>
      </c>
      <c r="S140" s="111">
        <f t="shared" si="174"/>
        <v>3</v>
      </c>
      <c r="T140" s="111" t="str">
        <f t="shared" si="175"/>
        <v xml:space="preserve"> </v>
      </c>
      <c r="U140" s="111" t="str">
        <f t="shared" si="176"/>
        <v xml:space="preserve"> </v>
      </c>
      <c r="V140" s="111" t="str">
        <f t="shared" si="177"/>
        <v xml:space="preserve"> </v>
      </c>
      <c r="W140" s="4"/>
      <c r="X140" s="4"/>
      <c r="Y140" s="4"/>
      <c r="Z140" s="4"/>
      <c r="AA140" s="4"/>
      <c r="AB140" s="8"/>
      <c r="AC140" s="13"/>
      <c r="AD140" s="8"/>
      <c r="AE140" s="8"/>
      <c r="AF140" s="8"/>
      <c r="AG140" s="8"/>
      <c r="AH140" s="8"/>
      <c r="AI140" s="8"/>
      <c r="AJ140" s="16"/>
    </row>
    <row r="141" spans="1:36">
      <c r="A141" s="322"/>
      <c r="B141" s="328" t="str">
        <f t="shared" ref="B141:B142" si="181">+B140</f>
        <v>BenchPress</v>
      </c>
      <c r="C141" s="10">
        <v>0.7</v>
      </c>
      <c r="D141" s="11">
        <v>3</v>
      </c>
      <c r="E141" s="12">
        <v>2</v>
      </c>
      <c r="F141" s="11">
        <f t="shared" si="178"/>
        <v>70</v>
      </c>
      <c r="G141" s="4"/>
      <c r="H141" s="4"/>
      <c r="I141" s="111">
        <f t="shared" si="179"/>
        <v>6</v>
      </c>
      <c r="J141" s="111">
        <f t="shared" si="180"/>
        <v>420</v>
      </c>
      <c r="K141" s="4"/>
      <c r="L141" s="4"/>
      <c r="M141" s="4"/>
      <c r="N141" s="4"/>
      <c r="O141" s="4"/>
      <c r="P141" s="4"/>
      <c r="Q141" s="4"/>
      <c r="R141" s="111" t="str">
        <f t="shared" si="173"/>
        <v xml:space="preserve"> </v>
      </c>
      <c r="S141" s="111" t="str">
        <f t="shared" si="174"/>
        <v xml:space="preserve"> </v>
      </c>
      <c r="T141" s="111">
        <f t="shared" si="175"/>
        <v>6</v>
      </c>
      <c r="U141" s="111" t="str">
        <f t="shared" si="176"/>
        <v xml:space="preserve"> </v>
      </c>
      <c r="V141" s="111" t="str">
        <f t="shared" si="177"/>
        <v xml:space="preserve"> </v>
      </c>
      <c r="W141" s="4"/>
      <c r="X141" s="4"/>
      <c r="Y141" s="4"/>
      <c r="Z141" s="4"/>
      <c r="AA141" s="4"/>
      <c r="AB141" s="8"/>
      <c r="AC141" s="13"/>
      <c r="AD141" s="13"/>
      <c r="AE141" s="8"/>
      <c r="AF141" s="8"/>
      <c r="AG141" s="8"/>
      <c r="AH141" s="8"/>
      <c r="AI141" s="8"/>
      <c r="AJ141" s="16"/>
    </row>
    <row r="142" spans="1:36">
      <c r="A142" s="15"/>
      <c r="B142" s="328" t="str">
        <f t="shared" si="181"/>
        <v>BenchPress</v>
      </c>
      <c r="C142" s="10">
        <v>0.8</v>
      </c>
      <c r="D142" s="11">
        <v>2</v>
      </c>
      <c r="E142" s="12">
        <v>5</v>
      </c>
      <c r="F142" s="11">
        <f t="shared" si="178"/>
        <v>80</v>
      </c>
      <c r="G142" s="4"/>
      <c r="H142" s="4"/>
      <c r="I142" s="111">
        <f t="shared" si="179"/>
        <v>10</v>
      </c>
      <c r="J142" s="111">
        <f t="shared" si="180"/>
        <v>800</v>
      </c>
      <c r="K142" s="4"/>
      <c r="L142" s="4"/>
      <c r="M142" s="4"/>
      <c r="N142" s="4"/>
      <c r="O142" s="4"/>
      <c r="P142" s="4"/>
      <c r="Q142" s="4"/>
      <c r="R142" s="111" t="str">
        <f t="shared" si="173"/>
        <v xml:space="preserve"> </v>
      </c>
      <c r="S142" s="111" t="str">
        <f t="shared" si="174"/>
        <v xml:space="preserve"> </v>
      </c>
      <c r="T142" s="111" t="str">
        <f t="shared" si="175"/>
        <v xml:space="preserve"> </v>
      </c>
      <c r="U142" s="111">
        <f t="shared" si="176"/>
        <v>10</v>
      </c>
      <c r="V142" s="111" t="str">
        <f t="shared" si="177"/>
        <v xml:space="preserve"> </v>
      </c>
      <c r="W142" s="4"/>
      <c r="X142" s="4"/>
      <c r="Y142" s="4"/>
      <c r="Z142" s="4"/>
      <c r="AA142" s="4"/>
      <c r="AB142" s="8"/>
      <c r="AC142" s="13"/>
      <c r="AD142" s="13"/>
      <c r="AE142" s="13"/>
      <c r="AF142" s="13"/>
      <c r="AG142" s="13"/>
      <c r="AH142" s="8"/>
      <c r="AI142" s="8"/>
      <c r="AJ142" s="16"/>
    </row>
    <row r="143" spans="1:36">
      <c r="A143" s="264"/>
      <c r="B143" s="8"/>
      <c r="C143" s="8"/>
      <c r="D143" s="8"/>
      <c r="E143" s="8"/>
      <c r="F143" s="366"/>
      <c r="G143" s="4"/>
      <c r="H143" s="4"/>
      <c r="I143" s="4"/>
      <c r="J143" s="4"/>
      <c r="K143" s="4"/>
      <c r="L143" s="4"/>
      <c r="M143" s="4"/>
      <c r="N143" s="4"/>
      <c r="O143" s="4"/>
      <c r="P143" s="4"/>
      <c r="Q143" s="4"/>
      <c r="R143" s="4"/>
      <c r="S143" s="4"/>
      <c r="T143" s="4"/>
      <c r="U143" s="4"/>
      <c r="V143" s="4"/>
      <c r="W143" s="4"/>
      <c r="X143" s="4"/>
      <c r="Y143" s="4"/>
      <c r="Z143" s="4"/>
      <c r="AA143" s="4"/>
      <c r="AB143" s="8"/>
      <c r="AC143" s="8"/>
      <c r="AD143" s="8"/>
      <c r="AE143" s="8"/>
      <c r="AF143" s="8"/>
      <c r="AG143" s="8"/>
      <c r="AH143" s="8"/>
      <c r="AI143" s="8"/>
      <c r="AJ143" s="16"/>
    </row>
    <row r="144" spans="1:36">
      <c r="A144" s="48">
        <v>2</v>
      </c>
      <c r="B144" s="13" t="s">
        <v>3</v>
      </c>
      <c r="C144" s="49"/>
      <c r="D144" s="50">
        <v>8</v>
      </c>
      <c r="E144" s="51">
        <v>4</v>
      </c>
      <c r="F144" s="50"/>
      <c r="G144" s="4"/>
      <c r="H144" s="4"/>
      <c r="I144" s="4"/>
      <c r="J144" s="4"/>
      <c r="K144" s="4"/>
      <c r="L144" s="4"/>
      <c r="M144" s="4"/>
      <c r="N144" s="4"/>
      <c r="O144" s="4"/>
      <c r="P144" s="4"/>
      <c r="Q144" s="4"/>
      <c r="R144" s="4"/>
      <c r="S144" s="4"/>
      <c r="T144" s="4"/>
      <c r="U144" s="4"/>
      <c r="V144" s="4"/>
      <c r="W144" s="4"/>
      <c r="X144" s="4"/>
      <c r="Y144" s="4"/>
      <c r="Z144" s="4"/>
      <c r="AA144" s="4"/>
      <c r="AB144" s="8"/>
      <c r="AC144" s="13"/>
      <c r="AD144" s="13"/>
      <c r="AE144" s="13"/>
      <c r="AF144" s="13"/>
      <c r="AG144" s="8"/>
      <c r="AH144" s="8"/>
      <c r="AI144" s="8"/>
      <c r="AJ144" s="16"/>
    </row>
    <row r="145" spans="1:36">
      <c r="A145" s="264"/>
      <c r="B145" s="8"/>
      <c r="C145" s="8"/>
      <c r="D145" s="8"/>
      <c r="E145" s="8"/>
      <c r="F145" s="366"/>
      <c r="G145" s="4"/>
      <c r="H145" s="4"/>
      <c r="I145" s="4"/>
      <c r="J145" s="4"/>
      <c r="K145" s="4"/>
      <c r="L145" s="4"/>
      <c r="M145" s="4"/>
      <c r="N145" s="4"/>
      <c r="O145" s="4"/>
      <c r="P145" s="4"/>
      <c r="Q145" s="4"/>
      <c r="R145" s="4"/>
      <c r="S145" s="4"/>
      <c r="T145" s="4"/>
      <c r="U145" s="4"/>
      <c r="V145" s="4"/>
      <c r="W145" s="4"/>
      <c r="X145" s="4"/>
      <c r="Y145" s="4"/>
      <c r="Z145" s="4"/>
      <c r="AA145" s="4"/>
      <c r="AB145" s="8"/>
      <c r="AC145" s="8"/>
      <c r="AD145" s="8"/>
      <c r="AE145" s="8"/>
      <c r="AF145" s="8"/>
      <c r="AG145" s="8"/>
      <c r="AH145" s="8"/>
      <c r="AI145" s="8"/>
      <c r="AJ145" s="16"/>
    </row>
    <row r="146" spans="1:36">
      <c r="A146" s="317">
        <v>3</v>
      </c>
      <c r="B146" s="318" t="s">
        <v>67</v>
      </c>
      <c r="C146" s="319">
        <v>0.5</v>
      </c>
      <c r="D146" s="320">
        <v>3</v>
      </c>
      <c r="E146" s="320">
        <v>1</v>
      </c>
      <c r="F146" s="373">
        <f>MROUND(DL*C146,AR)</f>
        <v>50</v>
      </c>
      <c r="G146" s="4"/>
      <c r="H146" s="4"/>
      <c r="I146" s="4"/>
      <c r="J146" s="4"/>
      <c r="K146" s="150">
        <f>+D146*E146</f>
        <v>3</v>
      </c>
      <c r="L146" s="150">
        <f>+K146*F146</f>
        <v>150</v>
      </c>
      <c r="M146" s="4"/>
      <c r="N146" s="4"/>
      <c r="O146" s="4"/>
      <c r="P146" s="4"/>
      <c r="Q146" s="4"/>
      <c r="R146" s="4"/>
      <c r="S146" s="4"/>
      <c r="T146" s="4"/>
      <c r="U146" s="4"/>
      <c r="V146" s="4"/>
      <c r="W146" s="150">
        <f t="shared" ref="W146:W149" si="182">IF(ISNUMBER(SEARCH("deadlift",$B146)),IF($C146&gt;=0.5,IF($C146&lt;0.6,$D146*$E146," ")," ")," ")</f>
        <v>3</v>
      </c>
      <c r="X146" s="150" t="str">
        <f t="shared" ref="X146:X149" si="183">IF(ISNUMBER(SEARCH("deadlift",$B146)),IF($C146&gt;=0.6,IF($C146&lt;0.7,$D146*$E146," ")," ")," ")</f>
        <v xml:space="preserve"> </v>
      </c>
      <c r="Y146" s="150" t="str">
        <f t="shared" ref="Y146:Y149" si="184">IF(ISNUMBER(SEARCH("deadlift",$B146)),IF($C146&gt;=0.7,IF($C146&lt;0.8,$D146*$E146," ")," ")," ")</f>
        <v xml:space="preserve"> </v>
      </c>
      <c r="Z146" s="150" t="str">
        <f t="shared" ref="Z146:Z149" si="185">IF(ISNUMBER(SEARCH("deadlift",$B146)),IF($C146&gt;=0.8,IF($C146&lt;0.9,$D146*$E146," ")," ")," ")</f>
        <v xml:space="preserve"> </v>
      </c>
      <c r="AA146" s="150" t="str">
        <f t="shared" ref="AA146:AA149" si="186">IF(ISNUMBER(SEARCH("deadlift",$B146)),IF($C146&gt;=0.9,$D146*$E146," ")," ")</f>
        <v xml:space="preserve"> </v>
      </c>
      <c r="AB146" s="8"/>
      <c r="AC146" s="13"/>
      <c r="AD146" s="8"/>
      <c r="AE146" s="8"/>
      <c r="AF146" s="8"/>
      <c r="AG146" s="8"/>
      <c r="AH146" s="8"/>
      <c r="AI146" s="8"/>
      <c r="AJ146" s="16"/>
    </row>
    <row r="147" spans="1:36">
      <c r="A147" s="344"/>
      <c r="B147" s="345" t="str">
        <f>+B146</f>
        <v>Deadlift</v>
      </c>
      <c r="C147" s="343">
        <v>0.6</v>
      </c>
      <c r="D147" s="335">
        <v>3</v>
      </c>
      <c r="E147" s="335">
        <v>1</v>
      </c>
      <c r="F147" s="372">
        <f>MROUND(DL*C147,AR)</f>
        <v>60</v>
      </c>
      <c r="G147" s="4"/>
      <c r="H147" s="4"/>
      <c r="I147" s="4"/>
      <c r="J147" s="4"/>
      <c r="K147" s="334">
        <f t="shared" ref="K147:K149" si="187">+D147*E147</f>
        <v>3</v>
      </c>
      <c r="L147" s="334">
        <f t="shared" ref="L147:L149" si="188">+K147*F147</f>
        <v>180</v>
      </c>
      <c r="M147" s="4"/>
      <c r="N147" s="4"/>
      <c r="O147" s="4"/>
      <c r="P147" s="4"/>
      <c r="Q147" s="4"/>
      <c r="R147" s="4"/>
      <c r="S147" s="4"/>
      <c r="T147" s="4"/>
      <c r="U147" s="4"/>
      <c r="V147" s="4"/>
      <c r="W147" s="334" t="str">
        <f t="shared" si="182"/>
        <v xml:space="preserve"> </v>
      </c>
      <c r="X147" s="334">
        <f t="shared" si="183"/>
        <v>3</v>
      </c>
      <c r="Y147" s="334" t="str">
        <f t="shared" si="184"/>
        <v xml:space="preserve"> </v>
      </c>
      <c r="Z147" s="334" t="str">
        <f t="shared" si="185"/>
        <v xml:space="preserve"> </v>
      </c>
      <c r="AA147" s="334" t="str">
        <f t="shared" si="186"/>
        <v xml:space="preserve"> </v>
      </c>
      <c r="AB147" s="8"/>
      <c r="AC147" s="13"/>
      <c r="AD147" s="8"/>
      <c r="AE147" s="8"/>
      <c r="AF147" s="8"/>
      <c r="AG147" s="8"/>
      <c r="AH147" s="8"/>
      <c r="AI147" s="8"/>
      <c r="AJ147" s="16"/>
    </row>
    <row r="148" spans="1:36">
      <c r="A148" s="344"/>
      <c r="B148" s="345" t="str">
        <f t="shared" ref="B148:B149" si="189">+B147</f>
        <v>Deadlift</v>
      </c>
      <c r="C148" s="343">
        <v>0.7</v>
      </c>
      <c r="D148" s="335">
        <v>3</v>
      </c>
      <c r="E148" s="335">
        <v>2</v>
      </c>
      <c r="F148" s="372">
        <f>MROUND(DL*C148,AR)</f>
        <v>70</v>
      </c>
      <c r="G148" s="4"/>
      <c r="H148" s="4"/>
      <c r="I148" s="4"/>
      <c r="J148" s="4"/>
      <c r="K148" s="334">
        <f t="shared" si="187"/>
        <v>6</v>
      </c>
      <c r="L148" s="334">
        <f t="shared" si="188"/>
        <v>420</v>
      </c>
      <c r="M148" s="4"/>
      <c r="N148" s="4"/>
      <c r="O148" s="4"/>
      <c r="P148" s="4"/>
      <c r="Q148" s="4"/>
      <c r="R148" s="4"/>
      <c r="S148" s="4"/>
      <c r="T148" s="4"/>
      <c r="U148" s="4"/>
      <c r="V148" s="4"/>
      <c r="W148" s="334" t="str">
        <f t="shared" si="182"/>
        <v xml:space="preserve"> </v>
      </c>
      <c r="X148" s="334" t="str">
        <f t="shared" si="183"/>
        <v xml:space="preserve"> </v>
      </c>
      <c r="Y148" s="334">
        <f t="shared" si="184"/>
        <v>6</v>
      </c>
      <c r="Z148" s="334" t="str">
        <f t="shared" si="185"/>
        <v xml:space="preserve"> </v>
      </c>
      <c r="AA148" s="334" t="str">
        <f t="shared" si="186"/>
        <v xml:space="preserve"> </v>
      </c>
      <c r="AB148" s="8"/>
      <c r="AC148" s="13"/>
      <c r="AD148" s="13"/>
      <c r="AE148" s="8"/>
      <c r="AF148" s="8"/>
      <c r="AG148" s="8"/>
      <c r="AH148" s="8"/>
      <c r="AI148" s="8"/>
      <c r="AJ148" s="16"/>
    </row>
    <row r="149" spans="1:36">
      <c r="A149" s="344"/>
      <c r="B149" s="345" t="str">
        <f t="shared" si="189"/>
        <v>Deadlift</v>
      </c>
      <c r="C149" s="343">
        <v>0.75</v>
      </c>
      <c r="D149" s="335">
        <v>2</v>
      </c>
      <c r="E149" s="335">
        <v>5</v>
      </c>
      <c r="F149" s="372">
        <f>MROUND(DL*C149,AR)</f>
        <v>75</v>
      </c>
      <c r="G149" s="4"/>
      <c r="H149" s="4"/>
      <c r="I149" s="4"/>
      <c r="J149" s="4"/>
      <c r="K149" s="334">
        <f t="shared" si="187"/>
        <v>10</v>
      </c>
      <c r="L149" s="334">
        <f t="shared" si="188"/>
        <v>750</v>
      </c>
      <c r="M149" s="4"/>
      <c r="N149" s="4"/>
      <c r="O149" s="4"/>
      <c r="P149" s="4"/>
      <c r="Q149" s="4"/>
      <c r="R149" s="4"/>
      <c r="S149" s="4"/>
      <c r="T149" s="4"/>
      <c r="U149" s="4"/>
      <c r="V149" s="4"/>
      <c r="W149" s="334" t="str">
        <f t="shared" si="182"/>
        <v xml:space="preserve"> </v>
      </c>
      <c r="X149" s="334" t="str">
        <f t="shared" si="183"/>
        <v xml:space="preserve"> </v>
      </c>
      <c r="Y149" s="334">
        <f t="shared" si="184"/>
        <v>10</v>
      </c>
      <c r="Z149" s="334" t="str">
        <f t="shared" si="185"/>
        <v xml:space="preserve"> </v>
      </c>
      <c r="AA149" s="334" t="str">
        <f t="shared" si="186"/>
        <v xml:space="preserve"> </v>
      </c>
      <c r="AB149" s="8"/>
      <c r="AC149" s="13"/>
      <c r="AD149" s="13"/>
      <c r="AE149" s="13"/>
      <c r="AF149" s="13"/>
      <c r="AG149" s="13"/>
      <c r="AH149" s="8"/>
      <c r="AI149" s="8"/>
      <c r="AJ149" s="16"/>
    </row>
    <row r="150" spans="1:36">
      <c r="A150" s="264"/>
      <c r="B150" s="8"/>
      <c r="C150" s="8"/>
      <c r="D150" s="8"/>
      <c r="E150" s="8"/>
      <c r="F150" s="366"/>
      <c r="G150" s="4"/>
      <c r="H150" s="4"/>
      <c r="I150" s="4"/>
      <c r="J150" s="4"/>
      <c r="K150" s="4"/>
      <c r="L150" s="4"/>
      <c r="M150" s="4"/>
      <c r="N150" s="4"/>
      <c r="O150" s="4"/>
      <c r="P150" s="4"/>
      <c r="Q150" s="4"/>
      <c r="R150" s="4"/>
      <c r="S150" s="4"/>
      <c r="T150" s="4"/>
      <c r="U150" s="4"/>
      <c r="V150" s="4"/>
      <c r="W150" s="4"/>
      <c r="X150" s="4"/>
      <c r="Y150" s="4"/>
      <c r="Z150" s="4"/>
      <c r="AA150" s="4"/>
      <c r="AB150" s="8"/>
      <c r="AC150" s="8"/>
      <c r="AD150" s="8"/>
      <c r="AE150" s="8"/>
      <c r="AF150" s="8"/>
      <c r="AG150" s="8"/>
      <c r="AH150" s="8"/>
      <c r="AI150" s="8"/>
      <c r="AJ150" s="16"/>
    </row>
    <row r="151" spans="1:36">
      <c r="A151" s="329">
        <v>4</v>
      </c>
      <c r="B151" s="330" t="s">
        <v>58</v>
      </c>
      <c r="C151" s="331"/>
      <c r="D151" s="332">
        <v>10</v>
      </c>
      <c r="E151" s="333">
        <v>5</v>
      </c>
      <c r="F151" s="332"/>
      <c r="G151" s="4"/>
      <c r="H151" s="4"/>
      <c r="I151" s="4"/>
      <c r="J151" s="4"/>
      <c r="K151" s="4"/>
      <c r="L151" s="4"/>
      <c r="M151" s="4"/>
      <c r="N151" s="4"/>
      <c r="O151" s="4"/>
      <c r="P151" s="4"/>
      <c r="Q151" s="4"/>
      <c r="R151" s="4"/>
      <c r="S151" s="4"/>
      <c r="T151" s="4"/>
      <c r="U151" s="4"/>
      <c r="V151" s="4"/>
      <c r="W151" s="4"/>
      <c r="X151" s="4"/>
      <c r="Y151" s="4"/>
      <c r="Z151" s="4"/>
      <c r="AA151" s="4"/>
      <c r="AB151" s="8"/>
      <c r="AC151" s="13"/>
      <c r="AD151" s="13"/>
      <c r="AE151" s="13"/>
      <c r="AF151" s="13"/>
      <c r="AG151" s="13"/>
      <c r="AH151" s="8"/>
      <c r="AI151" s="8"/>
      <c r="AJ151" s="16"/>
    </row>
    <row r="152" spans="1:36">
      <c r="A152" s="329">
        <v>5</v>
      </c>
      <c r="B152" s="330" t="s">
        <v>68</v>
      </c>
      <c r="C152" s="331"/>
      <c r="D152" s="332">
        <v>5</v>
      </c>
      <c r="E152" s="333">
        <v>4</v>
      </c>
      <c r="F152" s="332"/>
      <c r="G152" s="90"/>
      <c r="H152" s="90"/>
      <c r="I152" s="90"/>
      <c r="J152" s="90"/>
      <c r="K152" s="90"/>
      <c r="L152" s="90"/>
      <c r="M152" s="90"/>
      <c r="N152" s="90"/>
      <c r="O152" s="90"/>
      <c r="P152" s="90"/>
      <c r="Q152" s="90"/>
      <c r="R152" s="90"/>
      <c r="S152" s="90"/>
      <c r="T152" s="90"/>
      <c r="U152" s="90"/>
      <c r="V152" s="90"/>
      <c r="W152" s="90"/>
      <c r="X152" s="90"/>
      <c r="Y152" s="90"/>
      <c r="Z152" s="90"/>
      <c r="AA152" s="90"/>
      <c r="AB152" s="27"/>
      <c r="AC152" s="13"/>
      <c r="AD152" s="13"/>
      <c r="AE152" s="13"/>
      <c r="AF152" s="13"/>
      <c r="AG152" s="27"/>
      <c r="AH152" s="27"/>
      <c r="AI152" s="27"/>
      <c r="AJ152" s="19"/>
    </row>
    <row r="153" spans="1:36" ht="15" thickBot="1">
      <c r="G153" s="4"/>
      <c r="H153" s="4"/>
      <c r="I153" s="4"/>
      <c r="J153" s="4"/>
      <c r="K153" s="4"/>
      <c r="L153" s="4"/>
      <c r="M153" s="4"/>
      <c r="N153" s="4"/>
      <c r="O153" s="4"/>
      <c r="P153" s="4"/>
      <c r="Q153" s="4"/>
      <c r="R153" s="4"/>
      <c r="S153" s="4"/>
      <c r="T153" s="4"/>
      <c r="U153" s="4"/>
      <c r="V153" s="4"/>
      <c r="W153" s="4"/>
      <c r="X153" s="4"/>
      <c r="Y153" s="4"/>
      <c r="Z153" s="4"/>
      <c r="AA153" s="4"/>
    </row>
    <row r="154" spans="1:36" ht="15" thickBot="1">
      <c r="A154" s="409" t="s">
        <v>34</v>
      </c>
      <c r="B154" s="410"/>
      <c r="C154" s="59" t="s">
        <v>0</v>
      </c>
      <c r="D154" s="59" t="s">
        <v>5</v>
      </c>
      <c r="E154" s="59" t="s">
        <v>6</v>
      </c>
      <c r="F154" s="369" t="s">
        <v>7</v>
      </c>
      <c r="G154" s="4"/>
      <c r="H154" s="4"/>
      <c r="I154" s="4"/>
      <c r="J154" s="4"/>
      <c r="K154" s="4"/>
      <c r="L154" s="4"/>
      <c r="M154" s="4"/>
      <c r="N154" s="4"/>
      <c r="O154" s="4"/>
      <c r="P154" s="4"/>
      <c r="Q154" s="4"/>
      <c r="R154" s="4"/>
      <c r="S154" s="4"/>
      <c r="T154" s="4"/>
      <c r="U154" s="4"/>
      <c r="V154" s="4"/>
      <c r="W154" s="4"/>
      <c r="X154" s="4"/>
      <c r="Y154" s="4"/>
      <c r="Z154" s="4"/>
      <c r="AA154" s="4"/>
    </row>
    <row r="155" spans="1:36">
      <c r="G155" s="4"/>
      <c r="H155" s="4"/>
      <c r="I155" s="4"/>
      <c r="J155" s="4"/>
      <c r="K155" s="4"/>
      <c r="L155" s="4"/>
      <c r="M155" s="4"/>
      <c r="N155" s="4"/>
      <c r="O155" s="4"/>
      <c r="P155" s="4"/>
      <c r="Q155" s="4"/>
      <c r="R155" s="4"/>
      <c r="S155" s="4"/>
      <c r="T155" s="4"/>
      <c r="U155" s="4"/>
      <c r="V155" s="4"/>
      <c r="W155" s="4"/>
      <c r="X155" s="4"/>
      <c r="Y155" s="4"/>
      <c r="Z155" s="4"/>
      <c r="AA155" s="4"/>
    </row>
    <row r="156" spans="1:36">
      <c r="A156" s="336">
        <v>1</v>
      </c>
      <c r="B156" s="133" t="s">
        <v>2</v>
      </c>
      <c r="C156" s="35">
        <v>0.5</v>
      </c>
      <c r="D156" s="36">
        <v>3</v>
      </c>
      <c r="E156" s="37">
        <v>1</v>
      </c>
      <c r="F156" s="36">
        <f>MROUND(SQ*C156,AR)</f>
        <v>50</v>
      </c>
      <c r="G156" s="114">
        <f t="shared" ref="G156" si="190">+D156*E156</f>
        <v>3</v>
      </c>
      <c r="H156" s="114">
        <f t="shared" ref="H156" si="191">+F156*G156</f>
        <v>150</v>
      </c>
      <c r="I156" s="348"/>
      <c r="J156" s="348"/>
      <c r="K156" s="348"/>
      <c r="L156" s="348"/>
      <c r="M156" s="114">
        <f t="shared" ref="M156:M159" si="192">IF(ISNUMBER(SEARCH("squat",$B156)),IF($C156&gt;=0.5,IF($C156&lt;0.6,$D156*$E156," ")," ")," ")</f>
        <v>3</v>
      </c>
      <c r="N156" s="114" t="str">
        <f t="shared" ref="N156:N159" si="193">IF(ISNUMBER(SEARCH("squat",$B156)),IF($C156&gt;=0.6,IF($C156&lt;0.7,$D156*$E156," ")," ")," ")</f>
        <v xml:space="preserve"> </v>
      </c>
      <c r="O156" s="114" t="str">
        <f t="shared" ref="O156:O159" si="194">IF(ISNUMBER(SEARCH("squat",$B156)),IF($C156&gt;=0.7,IF($C156&lt;0.8,$D156*$E156," ")," ")," ")</f>
        <v xml:space="preserve"> </v>
      </c>
      <c r="P156" s="114" t="str">
        <f t="shared" ref="P156:P159" si="195">IF(ISNUMBER(SEARCH("squat",$B156)),IF($C156&gt;=0.8,IF($C156&lt;0.9,$D156*$E156," ")," ")," ")</f>
        <v xml:space="preserve"> </v>
      </c>
      <c r="Q156" s="114" t="str">
        <f t="shared" ref="Q156:Q159" si="196">IF(ISNUMBER(SEARCH("squat",$B156)),IF($C156&gt;=0.9,$D156*$E156," ")," ")</f>
        <v xml:space="preserve"> </v>
      </c>
      <c r="R156" s="348"/>
      <c r="S156" s="348"/>
      <c r="T156" s="348"/>
      <c r="U156" s="348"/>
      <c r="V156" s="348"/>
      <c r="W156" s="348"/>
      <c r="X156" s="348"/>
      <c r="Y156" s="348"/>
      <c r="Z156" s="348"/>
      <c r="AA156" s="348"/>
      <c r="AB156" s="350"/>
      <c r="AC156" s="13"/>
      <c r="AD156" s="350"/>
      <c r="AE156" s="350"/>
      <c r="AF156" s="350"/>
      <c r="AG156" s="350"/>
      <c r="AH156" s="350"/>
      <c r="AI156" s="350"/>
      <c r="AJ156" s="351"/>
    </row>
    <row r="157" spans="1:36">
      <c r="A157" s="38"/>
      <c r="B157" s="321" t="str">
        <f>+B156</f>
        <v>Squat</v>
      </c>
      <c r="C157" s="35">
        <v>0.6</v>
      </c>
      <c r="D157" s="36">
        <v>3</v>
      </c>
      <c r="E157" s="37">
        <v>1</v>
      </c>
      <c r="F157" s="36">
        <f>MROUND(SQ*C157,AR)</f>
        <v>60</v>
      </c>
      <c r="G157" s="114">
        <f t="shared" ref="G157:G159" si="197">+D157*E157</f>
        <v>3</v>
      </c>
      <c r="H157" s="114">
        <f t="shared" ref="H157:H159" si="198">+F157*G157</f>
        <v>180</v>
      </c>
      <c r="I157" s="4"/>
      <c r="J157" s="4"/>
      <c r="K157" s="4"/>
      <c r="L157" s="4"/>
      <c r="M157" s="114" t="str">
        <f t="shared" si="192"/>
        <v xml:space="preserve"> </v>
      </c>
      <c r="N157" s="114">
        <f t="shared" si="193"/>
        <v>3</v>
      </c>
      <c r="O157" s="114" t="str">
        <f t="shared" si="194"/>
        <v xml:space="preserve"> </v>
      </c>
      <c r="P157" s="114" t="str">
        <f t="shared" si="195"/>
        <v xml:space="preserve"> </v>
      </c>
      <c r="Q157" s="114" t="str">
        <f t="shared" si="196"/>
        <v xml:space="preserve"> </v>
      </c>
      <c r="R157" s="4"/>
      <c r="S157" s="4"/>
      <c r="T157" s="4"/>
      <c r="U157" s="4"/>
      <c r="V157" s="4"/>
      <c r="W157" s="4"/>
      <c r="X157" s="4"/>
      <c r="Y157" s="4"/>
      <c r="Z157" s="4"/>
      <c r="AA157" s="4"/>
      <c r="AB157" s="8"/>
      <c r="AC157" s="13"/>
      <c r="AD157" s="8"/>
      <c r="AE157" s="8"/>
      <c r="AF157" s="8"/>
      <c r="AG157" s="8"/>
      <c r="AH157" s="8"/>
      <c r="AI157" s="8"/>
      <c r="AJ157" s="16"/>
    </row>
    <row r="158" spans="1:36">
      <c r="A158" s="336"/>
      <c r="B158" s="321" t="str">
        <f>+B157</f>
        <v>Squat</v>
      </c>
      <c r="C158" s="35">
        <v>0.7</v>
      </c>
      <c r="D158" s="36">
        <v>2</v>
      </c>
      <c r="E158" s="37">
        <v>2</v>
      </c>
      <c r="F158" s="36">
        <f>MROUND(SQ*C158,AR)</f>
        <v>70</v>
      </c>
      <c r="G158" s="114">
        <f t="shared" si="197"/>
        <v>4</v>
      </c>
      <c r="H158" s="114">
        <f t="shared" si="198"/>
        <v>280</v>
      </c>
      <c r="I158" s="4"/>
      <c r="J158" s="4"/>
      <c r="K158" s="4"/>
      <c r="L158" s="4"/>
      <c r="M158" s="114" t="str">
        <f t="shared" si="192"/>
        <v xml:space="preserve"> </v>
      </c>
      <c r="N158" s="114" t="str">
        <f t="shared" si="193"/>
        <v xml:space="preserve"> </v>
      </c>
      <c r="O158" s="114">
        <f t="shared" si="194"/>
        <v>4</v>
      </c>
      <c r="P158" s="114" t="str">
        <f t="shared" si="195"/>
        <v xml:space="preserve"> </v>
      </c>
      <c r="Q158" s="114" t="str">
        <f t="shared" si="196"/>
        <v xml:space="preserve"> </v>
      </c>
      <c r="R158" s="4"/>
      <c r="S158" s="4"/>
      <c r="T158" s="4"/>
      <c r="U158" s="4"/>
      <c r="V158" s="4"/>
      <c r="W158" s="4"/>
      <c r="X158" s="4"/>
      <c r="Y158" s="4"/>
      <c r="Z158" s="4"/>
      <c r="AA158" s="4"/>
      <c r="AB158" s="8"/>
      <c r="AC158" s="13"/>
      <c r="AD158" s="13"/>
      <c r="AE158" s="8"/>
      <c r="AF158" s="8"/>
      <c r="AG158" s="8"/>
      <c r="AH158" s="8"/>
      <c r="AI158" s="8"/>
      <c r="AJ158" s="16"/>
    </row>
    <row r="159" spans="1:36">
      <c r="A159" s="38"/>
      <c r="B159" s="321" t="str">
        <f>+B158</f>
        <v>Squat</v>
      </c>
      <c r="C159" s="35">
        <v>0.75</v>
      </c>
      <c r="D159" s="36">
        <v>2</v>
      </c>
      <c r="E159" s="37">
        <v>3</v>
      </c>
      <c r="F159" s="36">
        <f>MROUND(SQ*C159,AR)</f>
        <v>75</v>
      </c>
      <c r="G159" s="114">
        <f t="shared" si="197"/>
        <v>6</v>
      </c>
      <c r="H159" s="114">
        <f t="shared" si="198"/>
        <v>450</v>
      </c>
      <c r="I159" s="4"/>
      <c r="J159" s="4"/>
      <c r="K159" s="4"/>
      <c r="L159" s="4"/>
      <c r="M159" s="114" t="str">
        <f t="shared" si="192"/>
        <v xml:space="preserve"> </v>
      </c>
      <c r="N159" s="114" t="str">
        <f t="shared" si="193"/>
        <v xml:space="preserve"> </v>
      </c>
      <c r="O159" s="114">
        <f t="shared" si="194"/>
        <v>6</v>
      </c>
      <c r="P159" s="114" t="str">
        <f t="shared" si="195"/>
        <v xml:space="preserve"> </v>
      </c>
      <c r="Q159" s="114" t="str">
        <f t="shared" si="196"/>
        <v xml:space="preserve"> </v>
      </c>
      <c r="R159" s="4"/>
      <c r="S159" s="4"/>
      <c r="T159" s="4"/>
      <c r="U159" s="4"/>
      <c r="V159" s="4"/>
      <c r="W159" s="4"/>
      <c r="X159" s="4"/>
      <c r="Y159" s="4"/>
      <c r="Z159" s="4"/>
      <c r="AA159" s="4"/>
      <c r="AB159" s="8"/>
      <c r="AC159" s="13"/>
      <c r="AD159" s="13"/>
      <c r="AE159" s="13"/>
      <c r="AF159" s="8"/>
      <c r="AG159" s="8"/>
      <c r="AH159" s="8"/>
      <c r="AI159" s="8"/>
      <c r="AJ159" s="16"/>
    </row>
    <row r="160" spans="1:36">
      <c r="A160" s="264"/>
      <c r="B160" s="8"/>
      <c r="C160" s="8"/>
      <c r="D160" s="8"/>
      <c r="E160" s="8"/>
      <c r="F160" s="366"/>
      <c r="G160" s="4"/>
      <c r="H160" s="4"/>
      <c r="I160" s="4"/>
      <c r="J160" s="4"/>
      <c r="K160" s="4"/>
      <c r="L160" s="4"/>
      <c r="M160" s="4"/>
      <c r="N160" s="4"/>
      <c r="O160" s="4"/>
      <c r="P160" s="4"/>
      <c r="Q160" s="4"/>
      <c r="R160" s="4"/>
      <c r="S160" s="4"/>
      <c r="T160" s="4"/>
      <c r="U160" s="4"/>
      <c r="V160" s="4"/>
      <c r="W160" s="4"/>
      <c r="X160" s="4"/>
      <c r="Y160" s="4"/>
      <c r="Z160" s="4"/>
      <c r="AA160" s="4"/>
      <c r="AB160" s="8"/>
      <c r="AC160" s="8"/>
      <c r="AD160" s="8"/>
      <c r="AE160" s="8"/>
      <c r="AF160" s="8"/>
      <c r="AG160" s="8"/>
      <c r="AH160" s="8"/>
      <c r="AI160" s="8"/>
      <c r="AJ160" s="16"/>
    </row>
    <row r="161" spans="1:36">
      <c r="A161" s="322">
        <v>2</v>
      </c>
      <c r="B161" s="323" t="s">
        <v>8</v>
      </c>
      <c r="C161" s="324">
        <v>0.5</v>
      </c>
      <c r="D161" s="325">
        <v>3</v>
      </c>
      <c r="E161" s="326">
        <v>1</v>
      </c>
      <c r="F161" s="325">
        <f>MROUND(BP*C161,AR)</f>
        <v>50</v>
      </c>
      <c r="G161" s="4"/>
      <c r="H161" s="4"/>
      <c r="I161" s="327">
        <f t="shared" ref="I161" si="199">+D161*E161</f>
        <v>3</v>
      </c>
      <c r="J161" s="327">
        <f>+I161*F161</f>
        <v>150</v>
      </c>
      <c r="K161" s="4"/>
      <c r="L161" s="4"/>
      <c r="M161" s="4"/>
      <c r="N161" s="4"/>
      <c r="O161" s="4"/>
      <c r="P161" s="4"/>
      <c r="Q161" s="4"/>
      <c r="R161" s="327">
        <f t="shared" ref="R161:R164" si="200">IF(ISNUMBER(SEARCH("bench",$B161)),IF($C161&gt;=0.5,IF($C161&lt;0.6,$D161*$E161," ")," ")," ")</f>
        <v>3</v>
      </c>
      <c r="S161" s="327" t="str">
        <f t="shared" ref="S161:S164" si="201">IF(ISNUMBER(SEARCH("bench",$B161)),IF($C161&gt;=0.6,IF($C161&lt;0.7,$D161*$E161," ")," ")," ")</f>
        <v xml:space="preserve"> </v>
      </c>
      <c r="T161" s="327" t="str">
        <f t="shared" ref="T161:T164" si="202">IF(ISNUMBER(SEARCH("bench",$B161)),IF($C161&gt;=0.7,IF($C161&lt;0.8,$D161*$E161," ")," ")," ")</f>
        <v xml:space="preserve"> </v>
      </c>
      <c r="U161" s="327" t="str">
        <f t="shared" ref="U161:U164" si="203">IF(ISNUMBER(SEARCH("bench",$B161)),IF($C161&gt;=0.8,IF($C161&lt;0.9,$D161*$E161," ")," ")," ")</f>
        <v xml:space="preserve"> </v>
      </c>
      <c r="V161" s="327" t="str">
        <f t="shared" ref="V161:V164" si="204">IF(ISNUMBER(SEARCH("bench",$B161)),IF($C161&gt;=0.9,$D161*$E161," ")," ")</f>
        <v xml:space="preserve"> </v>
      </c>
      <c r="W161" s="4"/>
      <c r="X161" s="4"/>
      <c r="Y161" s="4"/>
      <c r="Z161" s="4"/>
      <c r="AA161" s="4"/>
      <c r="AB161" s="8"/>
      <c r="AC161" s="13"/>
      <c r="AD161" s="8"/>
      <c r="AE161" s="8"/>
      <c r="AF161" s="8"/>
      <c r="AG161" s="8"/>
      <c r="AH161" s="8"/>
      <c r="AI161" s="8"/>
      <c r="AJ161" s="16"/>
    </row>
    <row r="162" spans="1:36">
      <c r="A162" s="322"/>
      <c r="B162" s="328" t="str">
        <f>+B161</f>
        <v>BenchPress</v>
      </c>
      <c r="C162" s="10">
        <v>0.6</v>
      </c>
      <c r="D162" s="11">
        <v>3</v>
      </c>
      <c r="E162" s="12">
        <v>1</v>
      </c>
      <c r="F162" s="11">
        <f>MROUND(BP*C162,AR)</f>
        <v>60</v>
      </c>
      <c r="G162" s="4"/>
      <c r="H162" s="4"/>
      <c r="I162" s="327">
        <f t="shared" ref="I162:I164" si="205">+D162*E162</f>
        <v>3</v>
      </c>
      <c r="J162" s="327">
        <f t="shared" ref="J162:J164" si="206">+I162*F162</f>
        <v>180</v>
      </c>
      <c r="K162" s="4"/>
      <c r="L162" s="4"/>
      <c r="M162" s="4"/>
      <c r="N162" s="4"/>
      <c r="O162" s="4"/>
      <c r="P162" s="4"/>
      <c r="Q162" s="4"/>
      <c r="R162" s="327" t="str">
        <f t="shared" si="200"/>
        <v xml:space="preserve"> </v>
      </c>
      <c r="S162" s="327">
        <f t="shared" si="201"/>
        <v>3</v>
      </c>
      <c r="T162" s="327" t="str">
        <f t="shared" si="202"/>
        <v xml:space="preserve"> </v>
      </c>
      <c r="U162" s="327" t="str">
        <f t="shared" si="203"/>
        <v xml:space="preserve"> </v>
      </c>
      <c r="V162" s="327" t="str">
        <f t="shared" si="204"/>
        <v xml:space="preserve"> </v>
      </c>
      <c r="W162" s="4"/>
      <c r="X162" s="4"/>
      <c r="Y162" s="4"/>
      <c r="Z162" s="4"/>
      <c r="AA162" s="4"/>
      <c r="AB162" s="8"/>
      <c r="AC162" s="13"/>
      <c r="AD162" s="8"/>
      <c r="AE162" s="8"/>
      <c r="AF162" s="8"/>
      <c r="AG162" s="8"/>
      <c r="AH162" s="8"/>
      <c r="AI162" s="8"/>
      <c r="AJ162" s="16"/>
    </row>
    <row r="163" spans="1:36">
      <c r="A163" s="322"/>
      <c r="B163" s="328" t="str">
        <f>+B162</f>
        <v>BenchPress</v>
      </c>
      <c r="C163" s="10">
        <v>0.7</v>
      </c>
      <c r="D163" s="11">
        <v>3</v>
      </c>
      <c r="E163" s="12">
        <v>1</v>
      </c>
      <c r="F163" s="11">
        <f>MROUND(BP*C163,AR)</f>
        <v>70</v>
      </c>
      <c r="G163" s="4"/>
      <c r="H163" s="4"/>
      <c r="I163" s="327">
        <f t="shared" si="205"/>
        <v>3</v>
      </c>
      <c r="J163" s="327">
        <f t="shared" si="206"/>
        <v>210</v>
      </c>
      <c r="K163" s="4"/>
      <c r="L163" s="4"/>
      <c r="M163" s="4"/>
      <c r="N163" s="4"/>
      <c r="O163" s="4"/>
      <c r="P163" s="4"/>
      <c r="Q163" s="4"/>
      <c r="R163" s="327" t="str">
        <f t="shared" si="200"/>
        <v xml:space="preserve"> </v>
      </c>
      <c r="S163" s="327" t="str">
        <f t="shared" si="201"/>
        <v xml:space="preserve"> </v>
      </c>
      <c r="T163" s="327">
        <f t="shared" si="202"/>
        <v>3</v>
      </c>
      <c r="U163" s="327" t="str">
        <f t="shared" si="203"/>
        <v xml:space="preserve"> </v>
      </c>
      <c r="V163" s="327" t="str">
        <f t="shared" si="204"/>
        <v xml:space="preserve"> </v>
      </c>
      <c r="W163" s="4"/>
      <c r="X163" s="4"/>
      <c r="Y163" s="4"/>
      <c r="Z163" s="4"/>
      <c r="AA163" s="4"/>
      <c r="AB163" s="8"/>
      <c r="AC163" s="13"/>
      <c r="AD163" s="13"/>
      <c r="AE163" s="8"/>
      <c r="AF163" s="8"/>
      <c r="AG163" s="8"/>
      <c r="AH163" s="8"/>
      <c r="AI163" s="8"/>
      <c r="AJ163" s="16"/>
    </row>
    <row r="164" spans="1:36">
      <c r="A164" s="322"/>
      <c r="B164" s="328" t="str">
        <f>+B162</f>
        <v>BenchPress</v>
      </c>
      <c r="C164" s="10">
        <v>0.75</v>
      </c>
      <c r="D164" s="11">
        <v>2</v>
      </c>
      <c r="E164" s="12">
        <v>4</v>
      </c>
      <c r="F164" s="11">
        <f>MROUND(BP*C164,AR)</f>
        <v>75</v>
      </c>
      <c r="G164" s="4"/>
      <c r="H164" s="4"/>
      <c r="I164" s="327">
        <f t="shared" si="205"/>
        <v>8</v>
      </c>
      <c r="J164" s="327">
        <f t="shared" si="206"/>
        <v>600</v>
      </c>
      <c r="K164" s="4"/>
      <c r="L164" s="4"/>
      <c r="M164" s="4"/>
      <c r="N164" s="4"/>
      <c r="O164" s="4"/>
      <c r="P164" s="4"/>
      <c r="Q164" s="4"/>
      <c r="R164" s="327" t="str">
        <f t="shared" si="200"/>
        <v xml:space="preserve"> </v>
      </c>
      <c r="S164" s="327" t="str">
        <f t="shared" si="201"/>
        <v xml:space="preserve"> </v>
      </c>
      <c r="T164" s="327">
        <f t="shared" si="202"/>
        <v>8</v>
      </c>
      <c r="U164" s="327" t="str">
        <f t="shared" si="203"/>
        <v xml:space="preserve"> </v>
      </c>
      <c r="V164" s="327" t="str">
        <f t="shared" si="204"/>
        <v xml:space="preserve"> </v>
      </c>
      <c r="W164" s="4"/>
      <c r="X164" s="4"/>
      <c r="Y164" s="4"/>
      <c r="Z164" s="4"/>
      <c r="AA164" s="4"/>
      <c r="AB164" s="8"/>
      <c r="AC164" s="13"/>
      <c r="AD164" s="13"/>
      <c r="AE164" s="13"/>
      <c r="AF164" s="13"/>
      <c r="AG164" s="8"/>
      <c r="AH164" s="8"/>
      <c r="AI164" s="8"/>
      <c r="AJ164" s="16"/>
    </row>
    <row r="165" spans="1:36">
      <c r="A165" s="264"/>
      <c r="B165" s="8"/>
      <c r="C165" s="8"/>
      <c r="D165" s="8"/>
      <c r="E165" s="8"/>
      <c r="F165" s="366"/>
      <c r="G165" s="4"/>
      <c r="H165" s="4"/>
      <c r="I165" s="4"/>
      <c r="J165" s="4"/>
      <c r="K165" s="4"/>
      <c r="L165" s="4"/>
      <c r="M165" s="4"/>
      <c r="N165" s="4"/>
      <c r="O165" s="4"/>
      <c r="P165" s="4"/>
      <c r="Q165" s="4"/>
      <c r="R165" s="4"/>
      <c r="S165" s="4"/>
      <c r="T165" s="4"/>
      <c r="U165" s="4"/>
      <c r="V165" s="4"/>
      <c r="W165" s="4"/>
      <c r="X165" s="4"/>
      <c r="Y165" s="4"/>
      <c r="Z165" s="4"/>
      <c r="AA165" s="4"/>
      <c r="AB165" s="8"/>
      <c r="AC165" s="8"/>
      <c r="AD165" s="8"/>
      <c r="AE165" s="8"/>
      <c r="AF165" s="8"/>
      <c r="AG165" s="8"/>
      <c r="AH165" s="8"/>
      <c r="AI165" s="8"/>
      <c r="AJ165" s="16"/>
    </row>
    <row r="166" spans="1:36">
      <c r="A166" s="329">
        <v>3</v>
      </c>
      <c r="B166" s="330" t="s">
        <v>4</v>
      </c>
      <c r="C166" s="331"/>
      <c r="D166" s="332">
        <v>10</v>
      </c>
      <c r="E166" s="333">
        <v>2</v>
      </c>
      <c r="F166" s="332"/>
      <c r="G166" s="90"/>
      <c r="H166" s="90"/>
      <c r="I166" s="90"/>
      <c r="J166" s="90"/>
      <c r="K166" s="90"/>
      <c r="L166" s="90"/>
      <c r="M166" s="90"/>
      <c r="N166" s="90"/>
      <c r="O166" s="90"/>
      <c r="P166" s="90"/>
      <c r="Q166" s="90"/>
      <c r="R166" s="90"/>
      <c r="S166" s="90"/>
      <c r="T166" s="90"/>
      <c r="U166" s="90"/>
      <c r="V166" s="90"/>
      <c r="W166" s="90"/>
      <c r="X166" s="90"/>
      <c r="Y166" s="90"/>
      <c r="Z166" s="90"/>
      <c r="AA166" s="90"/>
      <c r="AB166" s="27"/>
      <c r="AC166" s="13"/>
      <c r="AD166" s="13"/>
      <c r="AE166" s="27"/>
      <c r="AF166" s="27"/>
      <c r="AG166" s="27"/>
      <c r="AH166" s="27"/>
      <c r="AI166" s="27"/>
      <c r="AJ166" s="19"/>
    </row>
    <row r="167" spans="1:36" ht="15" thickBot="1">
      <c r="G167" s="291">
        <f>SUM(G134:G166)</f>
        <v>16</v>
      </c>
      <c r="H167" s="291">
        <f t="shared" ref="H167:AA167" si="207">SUM(H134:H166)</f>
        <v>1060</v>
      </c>
      <c r="I167" s="291">
        <f t="shared" si="207"/>
        <v>39</v>
      </c>
      <c r="J167" s="291">
        <f t="shared" si="207"/>
        <v>2690</v>
      </c>
      <c r="K167" s="291">
        <f t="shared" si="207"/>
        <v>22</v>
      </c>
      <c r="L167" s="291">
        <f t="shared" si="207"/>
        <v>1500</v>
      </c>
      <c r="M167" s="291">
        <f t="shared" si="207"/>
        <v>3</v>
      </c>
      <c r="N167" s="291">
        <f t="shared" si="207"/>
        <v>3</v>
      </c>
      <c r="O167" s="291">
        <f t="shared" si="207"/>
        <v>10</v>
      </c>
      <c r="P167" s="291">
        <f t="shared" si="207"/>
        <v>0</v>
      </c>
      <c r="Q167" s="291">
        <f t="shared" si="207"/>
        <v>0</v>
      </c>
      <c r="R167" s="291">
        <f t="shared" si="207"/>
        <v>6</v>
      </c>
      <c r="S167" s="291">
        <f t="shared" si="207"/>
        <v>6</v>
      </c>
      <c r="T167" s="291">
        <f t="shared" si="207"/>
        <v>17</v>
      </c>
      <c r="U167" s="291">
        <f t="shared" si="207"/>
        <v>10</v>
      </c>
      <c r="V167" s="291">
        <f t="shared" si="207"/>
        <v>0</v>
      </c>
      <c r="W167" s="291">
        <f t="shared" si="207"/>
        <v>3</v>
      </c>
      <c r="X167" s="291">
        <f t="shared" si="207"/>
        <v>3</v>
      </c>
      <c r="Y167" s="291">
        <f t="shared" si="207"/>
        <v>16</v>
      </c>
      <c r="Z167" s="291">
        <f t="shared" si="207"/>
        <v>0</v>
      </c>
      <c r="AA167" s="291">
        <f t="shared" si="207"/>
        <v>0</v>
      </c>
    </row>
    <row r="168" spans="1:36" ht="15.5" thickTop="1" thickBot="1">
      <c r="A168" s="409" t="s">
        <v>19</v>
      </c>
      <c r="B168" s="410"/>
      <c r="C168" s="59" t="s">
        <v>0</v>
      </c>
      <c r="D168" s="59" t="s">
        <v>5</v>
      </c>
      <c r="E168" s="59" t="s">
        <v>6</v>
      </c>
      <c r="F168" s="369" t="s">
        <v>7</v>
      </c>
      <c r="G168" s="4"/>
      <c r="H168" s="4"/>
      <c r="I168" s="4"/>
      <c r="J168" s="4"/>
      <c r="K168" s="4"/>
      <c r="L168" s="4"/>
      <c r="M168" s="4"/>
      <c r="N168" s="4"/>
      <c r="O168" s="4"/>
      <c r="P168" s="4"/>
      <c r="Q168" s="4"/>
      <c r="R168" s="4"/>
      <c r="S168" s="4"/>
      <c r="T168" s="4"/>
      <c r="U168" s="4"/>
      <c r="V168" s="4"/>
      <c r="W168" s="4"/>
      <c r="X168" s="4"/>
      <c r="Y168" s="4"/>
      <c r="Z168" s="4"/>
      <c r="AA168" s="4"/>
    </row>
    <row r="169" spans="1:36">
      <c r="G169" s="4"/>
      <c r="H169" s="4"/>
      <c r="I169" s="4"/>
      <c r="J169" s="4"/>
      <c r="K169" s="4"/>
      <c r="L169" s="4"/>
      <c r="M169" s="4"/>
      <c r="N169" s="4"/>
      <c r="O169" s="4"/>
      <c r="P169" s="4"/>
      <c r="Q169" s="4"/>
      <c r="R169" s="4"/>
      <c r="S169" s="4"/>
      <c r="T169" s="4"/>
      <c r="U169" s="4"/>
      <c r="V169" s="4"/>
      <c r="W169" s="4"/>
      <c r="X169" s="4"/>
      <c r="Y169" s="4"/>
      <c r="Z169" s="4"/>
      <c r="AA169" s="4"/>
    </row>
    <row r="170" spans="1:36">
      <c r="A170" s="322">
        <v>1</v>
      </c>
      <c r="B170" s="9" t="s">
        <v>8</v>
      </c>
      <c r="C170" s="324">
        <v>0.5</v>
      </c>
      <c r="D170" s="325">
        <v>3</v>
      </c>
      <c r="E170" s="326">
        <v>1</v>
      </c>
      <c r="F170" s="325">
        <f>MROUND(BP*C170,AR)</f>
        <v>50</v>
      </c>
      <c r="G170" s="297"/>
      <c r="H170" s="297"/>
      <c r="I170" s="327">
        <f t="shared" ref="I170" si="208">+D170*E170</f>
        <v>3</v>
      </c>
      <c r="J170" s="327">
        <f>+I170*F170</f>
        <v>150</v>
      </c>
      <c r="K170" s="297"/>
      <c r="L170" s="297"/>
      <c r="M170" s="297"/>
      <c r="N170" s="297"/>
      <c r="O170" s="297"/>
      <c r="P170" s="297"/>
      <c r="Q170" s="297"/>
      <c r="R170" s="327">
        <f t="shared" ref="R170:R173" si="209">IF(ISNUMBER(SEARCH("bench",$B170)),IF($C170&gt;=0.5,IF($C170&lt;0.6,$D170*$E170," ")," ")," ")</f>
        <v>3</v>
      </c>
      <c r="S170" s="327" t="str">
        <f t="shared" ref="S170:S173" si="210">IF(ISNUMBER(SEARCH("bench",$B170)),IF($C170&gt;=0.6,IF($C170&lt;0.7,$D170*$E170," ")," ")," ")</f>
        <v xml:space="preserve"> </v>
      </c>
      <c r="T170" s="327" t="str">
        <f t="shared" ref="T170:T173" si="211">IF(ISNUMBER(SEARCH("bench",$B170)),IF($C170&gt;=0.7,IF($C170&lt;0.8,$D170*$E170," ")," ")," ")</f>
        <v xml:space="preserve"> </v>
      </c>
      <c r="U170" s="327" t="str">
        <f t="shared" ref="U170:U173" si="212">IF(ISNUMBER(SEARCH("bench",$B170)),IF($C170&gt;=0.8,IF($C170&lt;0.9,$D170*$E170," ")," ")," ")</f>
        <v xml:space="preserve"> </v>
      </c>
      <c r="V170" s="327" t="str">
        <f t="shared" ref="V170:V173" si="213">IF(ISNUMBER(SEARCH("bench",$B170)),IF($C170&gt;=0.9,$D170*$E170," ")," ")</f>
        <v xml:space="preserve"> </v>
      </c>
      <c r="W170" s="297"/>
      <c r="X170" s="297"/>
      <c r="Y170" s="297"/>
      <c r="Z170" s="297"/>
      <c r="AA170" s="297"/>
      <c r="AB170" s="300"/>
      <c r="AC170" s="13"/>
      <c r="AD170" s="300"/>
      <c r="AE170" s="300"/>
      <c r="AF170" s="300"/>
      <c r="AG170" s="300"/>
      <c r="AH170" s="300"/>
      <c r="AI170" s="300"/>
      <c r="AJ170" s="301"/>
    </row>
    <row r="171" spans="1:36">
      <c r="A171" s="322"/>
      <c r="B171" s="328" t="str">
        <f>+B170</f>
        <v>BenchPress</v>
      </c>
      <c r="C171" s="10">
        <v>0.6</v>
      </c>
      <c r="D171" s="11">
        <v>3</v>
      </c>
      <c r="E171" s="12">
        <v>1</v>
      </c>
      <c r="F171" s="11">
        <f>MROUND(BP*C171,AR)</f>
        <v>60</v>
      </c>
      <c r="G171" s="4"/>
      <c r="H171" s="4"/>
      <c r="I171" s="327">
        <f t="shared" ref="I171:I173" si="214">+D171*E171</f>
        <v>3</v>
      </c>
      <c r="J171" s="327">
        <f t="shared" ref="J171:J173" si="215">+I171*F171</f>
        <v>180</v>
      </c>
      <c r="K171" s="4"/>
      <c r="L171" s="4"/>
      <c r="M171" s="4"/>
      <c r="N171" s="4"/>
      <c r="O171" s="4"/>
      <c r="P171" s="4"/>
      <c r="Q171" s="4"/>
      <c r="R171" s="327" t="str">
        <f t="shared" si="209"/>
        <v xml:space="preserve"> </v>
      </c>
      <c r="S171" s="327">
        <f t="shared" si="210"/>
        <v>3</v>
      </c>
      <c r="T171" s="327" t="str">
        <f t="shared" si="211"/>
        <v xml:space="preserve"> </v>
      </c>
      <c r="U171" s="327" t="str">
        <f t="shared" si="212"/>
        <v xml:space="preserve"> </v>
      </c>
      <c r="V171" s="327" t="str">
        <f t="shared" si="213"/>
        <v xml:space="preserve"> </v>
      </c>
      <c r="W171" s="4"/>
      <c r="X171" s="4"/>
      <c r="Y171" s="4"/>
      <c r="Z171" s="4"/>
      <c r="AA171" s="4"/>
      <c r="AB171" s="8"/>
      <c r="AC171" s="13"/>
      <c r="AD171" s="8"/>
      <c r="AE171" s="8"/>
      <c r="AF171" s="8"/>
      <c r="AG171" s="8"/>
      <c r="AH171" s="8"/>
      <c r="AI171" s="8"/>
      <c r="AJ171" s="16"/>
    </row>
    <row r="172" spans="1:36">
      <c r="A172" s="322"/>
      <c r="B172" s="328" t="str">
        <f t="shared" ref="B172:B173" si="216">+B171</f>
        <v>BenchPress</v>
      </c>
      <c r="C172" s="10">
        <v>0.7</v>
      </c>
      <c r="D172" s="11">
        <v>2</v>
      </c>
      <c r="E172" s="12">
        <v>2</v>
      </c>
      <c r="F172" s="11">
        <f>MROUND(BP*C172,AR)</f>
        <v>70</v>
      </c>
      <c r="G172" s="4"/>
      <c r="H172" s="4"/>
      <c r="I172" s="327">
        <f t="shared" si="214"/>
        <v>4</v>
      </c>
      <c r="J172" s="327">
        <f t="shared" si="215"/>
        <v>280</v>
      </c>
      <c r="K172" s="4"/>
      <c r="L172" s="4"/>
      <c r="M172" s="4"/>
      <c r="N172" s="4"/>
      <c r="O172" s="4"/>
      <c r="P172" s="4"/>
      <c r="Q172" s="4"/>
      <c r="R172" s="327" t="str">
        <f t="shared" si="209"/>
        <v xml:space="preserve"> </v>
      </c>
      <c r="S172" s="327" t="str">
        <f t="shared" si="210"/>
        <v xml:space="preserve"> </v>
      </c>
      <c r="T172" s="327">
        <f t="shared" si="211"/>
        <v>4</v>
      </c>
      <c r="U172" s="327" t="str">
        <f t="shared" si="212"/>
        <v xml:space="preserve"> </v>
      </c>
      <c r="V172" s="327" t="str">
        <f t="shared" si="213"/>
        <v xml:space="preserve"> </v>
      </c>
      <c r="W172" s="4"/>
      <c r="X172" s="4"/>
      <c r="Y172" s="4"/>
      <c r="Z172" s="4"/>
      <c r="AA172" s="4"/>
      <c r="AB172" s="8"/>
      <c r="AC172" s="13"/>
      <c r="AD172" s="13"/>
      <c r="AE172" s="8"/>
      <c r="AF172" s="8"/>
      <c r="AG172" s="8"/>
      <c r="AH172" s="8"/>
      <c r="AI172" s="8"/>
      <c r="AJ172" s="16"/>
    </row>
    <row r="173" spans="1:36">
      <c r="A173" s="15"/>
      <c r="B173" s="328" t="str">
        <f t="shared" si="216"/>
        <v>BenchPress</v>
      </c>
      <c r="C173" s="10">
        <v>0.75</v>
      </c>
      <c r="D173" s="11">
        <v>1</v>
      </c>
      <c r="E173" s="12">
        <v>4</v>
      </c>
      <c r="F173" s="11">
        <f>MROUND(BP*C173,AR)</f>
        <v>75</v>
      </c>
      <c r="G173" s="4"/>
      <c r="H173" s="4"/>
      <c r="I173" s="327">
        <f t="shared" si="214"/>
        <v>4</v>
      </c>
      <c r="J173" s="327">
        <f t="shared" si="215"/>
        <v>300</v>
      </c>
      <c r="K173" s="4"/>
      <c r="L173" s="4"/>
      <c r="M173" s="4"/>
      <c r="N173" s="4"/>
      <c r="O173" s="4"/>
      <c r="P173" s="4"/>
      <c r="Q173" s="4"/>
      <c r="R173" s="327" t="str">
        <f t="shared" si="209"/>
        <v xml:space="preserve"> </v>
      </c>
      <c r="S173" s="327" t="str">
        <f t="shared" si="210"/>
        <v xml:space="preserve"> </v>
      </c>
      <c r="T173" s="327">
        <f t="shared" si="211"/>
        <v>4</v>
      </c>
      <c r="U173" s="327" t="str">
        <f t="shared" si="212"/>
        <v xml:space="preserve"> </v>
      </c>
      <c r="V173" s="327" t="str">
        <f t="shared" si="213"/>
        <v xml:space="preserve"> </v>
      </c>
      <c r="W173" s="4"/>
      <c r="X173" s="4"/>
      <c r="Y173" s="4"/>
      <c r="Z173" s="4"/>
      <c r="AA173" s="4"/>
      <c r="AB173" s="8"/>
      <c r="AC173" s="13"/>
      <c r="AD173" s="13"/>
      <c r="AE173" s="13"/>
      <c r="AF173" s="13"/>
      <c r="AG173" s="8"/>
      <c r="AH173" s="8"/>
      <c r="AI173" s="8"/>
      <c r="AJ173" s="16"/>
    </row>
    <row r="174" spans="1:36">
      <c r="A174" s="264"/>
      <c r="B174" s="8"/>
      <c r="C174" s="8"/>
      <c r="D174" s="8"/>
      <c r="E174" s="8"/>
      <c r="F174" s="366"/>
      <c r="G174" s="4"/>
      <c r="H174" s="4"/>
      <c r="I174" s="4"/>
      <c r="J174" s="4"/>
      <c r="K174" s="4"/>
      <c r="L174" s="4"/>
      <c r="M174" s="4"/>
      <c r="N174" s="4"/>
      <c r="O174" s="4"/>
      <c r="P174" s="4"/>
      <c r="Q174" s="4"/>
      <c r="R174" s="4"/>
      <c r="S174" s="4"/>
      <c r="T174" s="4"/>
      <c r="U174" s="4"/>
      <c r="V174" s="4"/>
      <c r="W174" s="4"/>
      <c r="X174" s="4"/>
      <c r="Y174" s="4"/>
      <c r="Z174" s="4"/>
      <c r="AA174" s="4"/>
      <c r="AB174" s="8"/>
      <c r="AC174" s="8"/>
      <c r="AD174" s="8"/>
      <c r="AE174" s="8"/>
      <c r="AF174" s="8"/>
      <c r="AG174" s="8"/>
      <c r="AH174" s="8"/>
      <c r="AI174" s="8"/>
      <c r="AJ174" s="16"/>
    </row>
    <row r="175" spans="1:36">
      <c r="A175" s="317">
        <v>2</v>
      </c>
      <c r="B175" s="318" t="s">
        <v>67</v>
      </c>
      <c r="C175" s="319">
        <v>0.5</v>
      </c>
      <c r="D175" s="320">
        <v>3</v>
      </c>
      <c r="E175" s="320">
        <v>1</v>
      </c>
      <c r="F175" s="373">
        <f>MROUND(DL*C175,AR)</f>
        <v>50</v>
      </c>
      <c r="G175" s="4"/>
      <c r="H175" s="4"/>
      <c r="I175" s="4"/>
      <c r="J175" s="4"/>
      <c r="K175" s="150">
        <f>+D175*E175</f>
        <v>3</v>
      </c>
      <c r="L175" s="150">
        <f>+K175*F175</f>
        <v>150</v>
      </c>
      <c r="M175" s="4"/>
      <c r="N175" s="4"/>
      <c r="O175" s="4"/>
      <c r="P175" s="4"/>
      <c r="Q175" s="4"/>
      <c r="R175" s="4"/>
      <c r="S175" s="4"/>
      <c r="T175" s="4"/>
      <c r="U175" s="4"/>
      <c r="V175" s="4"/>
      <c r="W175" s="150">
        <f t="shared" ref="W175:W177" si="217">IF(ISNUMBER(SEARCH("deadlift",$B175)),IF($C175&gt;=0.5,IF($C175&lt;0.6,$D175*$E175," ")," ")," ")</f>
        <v>3</v>
      </c>
      <c r="X175" s="150" t="str">
        <f t="shared" ref="X175:X177" si="218">IF(ISNUMBER(SEARCH("deadlift",$B175)),IF($C175&gt;=0.6,IF($C175&lt;0.7,$D175*$E175," ")," ")," ")</f>
        <v xml:space="preserve"> </v>
      </c>
      <c r="Y175" s="150" t="str">
        <f t="shared" ref="Y175:Y177" si="219">IF(ISNUMBER(SEARCH("deadlift",$B175)),IF($C175&gt;=0.7,IF($C175&lt;0.8,$D175*$E175," ")," ")," ")</f>
        <v xml:space="preserve"> </v>
      </c>
      <c r="Z175" s="150" t="str">
        <f t="shared" ref="Z175:Z177" si="220">IF(ISNUMBER(SEARCH("deadlift",$B175)),IF($C175&gt;=0.8,IF($C175&lt;0.9,$D175*$E175," ")," ")," ")</f>
        <v xml:space="preserve"> </v>
      </c>
      <c r="AA175" s="150" t="str">
        <f t="shared" ref="AA175:AA177" si="221">IF(ISNUMBER(SEARCH("deadlift",$B175)),IF($C175&gt;=0.9,$D175*$E175," ")," ")</f>
        <v xml:space="preserve"> </v>
      </c>
      <c r="AB175" s="8"/>
      <c r="AC175" s="13"/>
      <c r="AD175" s="8"/>
      <c r="AE175" s="8"/>
      <c r="AF175" s="8"/>
      <c r="AG175" s="8"/>
      <c r="AH175" s="8"/>
      <c r="AI175" s="8"/>
      <c r="AJ175" s="16"/>
    </row>
    <row r="176" spans="1:36">
      <c r="A176" s="344"/>
      <c r="B176" s="345" t="str">
        <f>+B175</f>
        <v>Deadlift</v>
      </c>
      <c r="C176" s="343">
        <v>0.6</v>
      </c>
      <c r="D176" s="335">
        <v>2</v>
      </c>
      <c r="E176" s="335">
        <v>2</v>
      </c>
      <c r="F176" s="372">
        <f>MROUND(DL*C176,AR)</f>
        <v>60</v>
      </c>
      <c r="G176" s="4"/>
      <c r="H176" s="4"/>
      <c r="I176" s="4"/>
      <c r="J176" s="4"/>
      <c r="K176" s="334">
        <f t="shared" ref="K176:K177" si="222">+D176*E176</f>
        <v>4</v>
      </c>
      <c r="L176" s="334">
        <f t="shared" ref="L176:L177" si="223">+K176*F176</f>
        <v>240</v>
      </c>
      <c r="M176" s="4"/>
      <c r="N176" s="4"/>
      <c r="O176" s="4"/>
      <c r="P176" s="4"/>
      <c r="Q176" s="4"/>
      <c r="R176" s="4"/>
      <c r="S176" s="4"/>
      <c r="T176" s="4"/>
      <c r="U176" s="4"/>
      <c r="V176" s="4"/>
      <c r="W176" s="334" t="str">
        <f t="shared" si="217"/>
        <v xml:space="preserve"> </v>
      </c>
      <c r="X176" s="334">
        <f t="shared" si="218"/>
        <v>4</v>
      </c>
      <c r="Y176" s="334" t="str">
        <f t="shared" si="219"/>
        <v xml:space="preserve"> </v>
      </c>
      <c r="Z176" s="334" t="str">
        <f t="shared" si="220"/>
        <v xml:space="preserve"> </v>
      </c>
      <c r="AA176" s="334" t="str">
        <f t="shared" si="221"/>
        <v xml:space="preserve"> </v>
      </c>
      <c r="AB176" s="8"/>
      <c r="AC176" s="13"/>
      <c r="AD176" s="13"/>
      <c r="AE176" s="8"/>
      <c r="AF176" s="8"/>
      <c r="AG176" s="8"/>
      <c r="AH176" s="8"/>
      <c r="AI176" s="8"/>
      <c r="AJ176" s="16"/>
    </row>
    <row r="177" spans="1:36">
      <c r="A177" s="344"/>
      <c r="B177" s="345" t="str">
        <f t="shared" ref="B177" si="224">+B176</f>
        <v>Deadlift</v>
      </c>
      <c r="C177" s="343">
        <v>0.7</v>
      </c>
      <c r="D177" s="335">
        <v>2</v>
      </c>
      <c r="E177" s="335">
        <v>4</v>
      </c>
      <c r="F177" s="372">
        <f>MROUND(DL*C177,AR)</f>
        <v>70</v>
      </c>
      <c r="G177" s="4"/>
      <c r="H177" s="4"/>
      <c r="I177" s="4"/>
      <c r="J177" s="4"/>
      <c r="K177" s="334">
        <f t="shared" si="222"/>
        <v>8</v>
      </c>
      <c r="L177" s="334">
        <f t="shared" si="223"/>
        <v>560</v>
      </c>
      <c r="M177" s="4"/>
      <c r="N177" s="4"/>
      <c r="O177" s="4"/>
      <c r="P177" s="4"/>
      <c r="Q177" s="4"/>
      <c r="R177" s="4"/>
      <c r="S177" s="4"/>
      <c r="T177" s="4"/>
      <c r="U177" s="4"/>
      <c r="V177" s="4"/>
      <c r="W177" s="334" t="str">
        <f t="shared" si="217"/>
        <v xml:space="preserve"> </v>
      </c>
      <c r="X177" s="334" t="str">
        <f t="shared" si="218"/>
        <v xml:space="preserve"> </v>
      </c>
      <c r="Y177" s="334">
        <f t="shared" si="219"/>
        <v>8</v>
      </c>
      <c r="Z177" s="334" t="str">
        <f t="shared" si="220"/>
        <v xml:space="preserve"> </v>
      </c>
      <c r="AA177" s="334" t="str">
        <f t="shared" si="221"/>
        <v xml:space="preserve"> </v>
      </c>
      <c r="AB177" s="8"/>
      <c r="AC177" s="13"/>
      <c r="AD177" s="13"/>
      <c r="AE177" s="13"/>
      <c r="AF177" s="13"/>
      <c r="AG177" s="8"/>
      <c r="AH177" s="8"/>
      <c r="AI177" s="8"/>
      <c r="AJ177" s="16"/>
    </row>
    <row r="178" spans="1:36">
      <c r="A178" s="264"/>
      <c r="B178" s="8"/>
      <c r="C178" s="8"/>
      <c r="D178" s="8"/>
      <c r="E178" s="8"/>
      <c r="F178" s="366"/>
      <c r="G178" s="4"/>
      <c r="H178" s="4"/>
      <c r="I178" s="4"/>
      <c r="J178" s="4"/>
      <c r="K178" s="4"/>
      <c r="L178" s="4"/>
      <c r="M178" s="4"/>
      <c r="N178" s="4"/>
      <c r="O178" s="4"/>
      <c r="P178" s="4"/>
      <c r="Q178" s="4"/>
      <c r="R178" s="4"/>
      <c r="S178" s="4"/>
      <c r="T178" s="4"/>
      <c r="U178" s="4"/>
      <c r="V178" s="4"/>
      <c r="W178" s="4"/>
      <c r="X178" s="4"/>
      <c r="Y178" s="4"/>
      <c r="Z178" s="4"/>
      <c r="AA178" s="4"/>
      <c r="AB178" s="8"/>
      <c r="AC178" s="8"/>
      <c r="AD178" s="8"/>
      <c r="AE178" s="8"/>
      <c r="AF178" s="8"/>
      <c r="AG178" s="8"/>
      <c r="AH178" s="8"/>
      <c r="AI178" s="8"/>
      <c r="AJ178" s="16"/>
    </row>
    <row r="179" spans="1:36">
      <c r="A179" s="329">
        <v>3</v>
      </c>
      <c r="B179" s="330" t="s">
        <v>58</v>
      </c>
      <c r="C179" s="331"/>
      <c r="D179" s="332">
        <v>6</v>
      </c>
      <c r="E179" s="333">
        <v>4</v>
      </c>
      <c r="F179" s="332"/>
      <c r="G179" s="4"/>
      <c r="H179" s="4"/>
      <c r="I179" s="4"/>
      <c r="J179" s="4"/>
      <c r="K179" s="4"/>
      <c r="L179" s="4"/>
      <c r="M179" s="4"/>
      <c r="N179" s="4"/>
      <c r="O179" s="4"/>
      <c r="P179" s="4"/>
      <c r="Q179" s="4"/>
      <c r="R179" s="4"/>
      <c r="S179" s="4"/>
      <c r="T179" s="4"/>
      <c r="U179" s="4"/>
      <c r="V179" s="4"/>
      <c r="W179" s="4"/>
      <c r="X179" s="4"/>
      <c r="Y179" s="4"/>
      <c r="Z179" s="4"/>
      <c r="AA179" s="4"/>
      <c r="AB179" s="8"/>
      <c r="AC179" s="13"/>
      <c r="AD179" s="13"/>
      <c r="AE179" s="13"/>
      <c r="AF179" s="13"/>
      <c r="AG179" s="8"/>
      <c r="AH179" s="8"/>
      <c r="AI179" s="8"/>
      <c r="AJ179" s="16"/>
    </row>
    <row r="180" spans="1:36">
      <c r="A180" s="329">
        <v>4</v>
      </c>
      <c r="B180" s="330" t="s">
        <v>4</v>
      </c>
      <c r="C180" s="331"/>
      <c r="D180" s="332">
        <v>8</v>
      </c>
      <c r="E180" s="333">
        <v>2</v>
      </c>
      <c r="F180" s="332"/>
      <c r="G180" s="90"/>
      <c r="H180" s="90"/>
      <c r="I180" s="90"/>
      <c r="J180" s="90"/>
      <c r="K180" s="90"/>
      <c r="L180" s="90"/>
      <c r="M180" s="90"/>
      <c r="N180" s="90"/>
      <c r="O180" s="90"/>
      <c r="P180" s="90"/>
      <c r="Q180" s="90"/>
      <c r="R180" s="90"/>
      <c r="S180" s="90"/>
      <c r="T180" s="90"/>
      <c r="U180" s="90"/>
      <c r="V180" s="90"/>
      <c r="W180" s="90"/>
      <c r="X180" s="90"/>
      <c r="Y180" s="90"/>
      <c r="Z180" s="90"/>
      <c r="AA180" s="90"/>
      <c r="AB180" s="27"/>
      <c r="AC180" s="13"/>
      <c r="AD180" s="13"/>
      <c r="AE180" s="27"/>
      <c r="AF180" s="27"/>
      <c r="AG180" s="27"/>
      <c r="AH180" s="27"/>
      <c r="AI180" s="27"/>
      <c r="AJ180" s="19"/>
    </row>
    <row r="181" spans="1:36" ht="15" thickBot="1">
      <c r="G181" s="4"/>
      <c r="H181" s="4"/>
      <c r="I181" s="4"/>
      <c r="J181" s="4"/>
      <c r="K181" s="4"/>
      <c r="L181" s="4"/>
      <c r="M181" s="4"/>
      <c r="N181" s="4"/>
      <c r="O181" s="4"/>
      <c r="P181" s="4"/>
      <c r="Q181" s="4"/>
      <c r="R181" s="4"/>
      <c r="S181" s="4"/>
      <c r="T181" s="4"/>
      <c r="U181" s="4"/>
      <c r="V181" s="4"/>
      <c r="W181" s="4"/>
      <c r="X181" s="4"/>
      <c r="Y181" s="4"/>
      <c r="Z181" s="4"/>
      <c r="AA181" s="4"/>
    </row>
    <row r="182" spans="1:36" ht="15" thickBot="1">
      <c r="A182" s="409" t="s">
        <v>20</v>
      </c>
      <c r="B182" s="410"/>
      <c r="C182" s="59" t="s">
        <v>0</v>
      </c>
      <c r="D182" s="59" t="s">
        <v>5</v>
      </c>
      <c r="E182" s="59" t="s">
        <v>6</v>
      </c>
      <c r="F182" s="369" t="s">
        <v>7</v>
      </c>
      <c r="G182" s="4"/>
      <c r="H182" s="4"/>
      <c r="I182" s="4"/>
      <c r="J182" s="4"/>
      <c r="K182" s="4"/>
      <c r="L182" s="4"/>
      <c r="M182" s="4"/>
      <c r="N182" s="4"/>
      <c r="O182" s="4"/>
      <c r="P182" s="4"/>
      <c r="Q182" s="4"/>
      <c r="R182" s="4"/>
      <c r="S182" s="4"/>
      <c r="T182" s="4"/>
      <c r="U182" s="4"/>
      <c r="V182" s="4"/>
      <c r="W182" s="4"/>
      <c r="X182" s="4"/>
      <c r="Y182" s="4"/>
      <c r="Z182" s="4"/>
      <c r="AA182" s="4"/>
    </row>
    <row r="183" spans="1:36">
      <c r="G183" s="4"/>
      <c r="H183" s="4"/>
      <c r="I183" s="4"/>
      <c r="J183" s="4"/>
      <c r="K183" s="4"/>
      <c r="L183" s="4"/>
      <c r="M183" s="4"/>
      <c r="N183" s="4"/>
      <c r="O183" s="4"/>
      <c r="P183" s="4"/>
      <c r="Q183" s="4"/>
      <c r="R183" s="4"/>
      <c r="S183" s="4"/>
      <c r="T183" s="4"/>
      <c r="U183" s="4"/>
      <c r="V183" s="4"/>
      <c r="W183" s="4"/>
      <c r="X183" s="4"/>
      <c r="Y183" s="4"/>
      <c r="Z183" s="4"/>
      <c r="AA183" s="4"/>
    </row>
    <row r="184" spans="1:36">
      <c r="A184" s="336">
        <v>1</v>
      </c>
      <c r="B184" s="133" t="s">
        <v>2</v>
      </c>
      <c r="C184" s="35">
        <v>0.5</v>
      </c>
      <c r="D184" s="36">
        <v>3</v>
      </c>
      <c r="E184" s="37">
        <v>1</v>
      </c>
      <c r="F184" s="36">
        <f>MROUND(SQ*C184,AR)</f>
        <v>50</v>
      </c>
      <c r="G184" s="114">
        <f t="shared" ref="G184" si="225">+D184*E184</f>
        <v>3</v>
      </c>
      <c r="H184" s="114">
        <f t="shared" ref="H184" si="226">+F184*G184</f>
        <v>150</v>
      </c>
      <c r="I184" s="348"/>
      <c r="J184" s="348"/>
      <c r="K184" s="348"/>
      <c r="L184" s="348"/>
      <c r="M184" s="114">
        <f t="shared" ref="M184:M186" si="227">IF(ISNUMBER(SEARCH("squat",$B184)),IF($C184&gt;=0.5,IF($C184&lt;0.6,$D184*$E184," ")," ")," ")</f>
        <v>3</v>
      </c>
      <c r="N184" s="114" t="str">
        <f t="shared" ref="N184:N186" si="228">IF(ISNUMBER(SEARCH("squat",$B184)),IF($C184&gt;=0.6,IF($C184&lt;0.7,$D184*$E184," ")," ")," ")</f>
        <v xml:space="preserve"> </v>
      </c>
      <c r="O184" s="114" t="str">
        <f t="shared" ref="O184:O186" si="229">IF(ISNUMBER(SEARCH("squat",$B184)),IF($C184&gt;=0.7,IF($C184&lt;0.8,$D184*$E184," ")," ")," ")</f>
        <v xml:space="preserve"> </v>
      </c>
      <c r="P184" s="114" t="str">
        <f t="shared" ref="P184:P186" si="230">IF(ISNUMBER(SEARCH("squat",$B184)),IF($C184&gt;=0.8,IF($C184&lt;0.9,$D184*$E184," ")," ")," ")</f>
        <v xml:space="preserve"> </v>
      </c>
      <c r="Q184" s="114" t="str">
        <f t="shared" ref="Q184:Q186" si="231">IF(ISNUMBER(SEARCH("squat",$B184)),IF($C184&gt;=0.9,$D184*$E184," ")," ")</f>
        <v xml:space="preserve"> </v>
      </c>
      <c r="R184" s="348"/>
      <c r="S184" s="348"/>
      <c r="T184" s="348"/>
      <c r="U184" s="348"/>
      <c r="V184" s="348"/>
      <c r="W184" s="348"/>
      <c r="X184" s="348"/>
      <c r="Y184" s="348"/>
      <c r="Z184" s="348"/>
      <c r="AA184" s="348"/>
      <c r="AB184" s="350"/>
      <c r="AC184" s="13"/>
      <c r="AD184" s="350"/>
      <c r="AE184" s="350"/>
      <c r="AF184" s="350"/>
      <c r="AG184" s="350"/>
      <c r="AH184" s="350"/>
      <c r="AI184" s="350"/>
      <c r="AJ184" s="351"/>
    </row>
    <row r="185" spans="1:36">
      <c r="A185" s="38"/>
      <c r="B185" s="321" t="str">
        <f>+B184</f>
        <v>Squat</v>
      </c>
      <c r="C185" s="35">
        <v>0.6</v>
      </c>
      <c r="D185" s="36">
        <v>3</v>
      </c>
      <c r="E185" s="37">
        <v>2</v>
      </c>
      <c r="F185" s="36">
        <f>MROUND(SQ*C185,AR)</f>
        <v>60</v>
      </c>
      <c r="G185" s="114">
        <f t="shared" ref="G185:G186" si="232">+D185*E185</f>
        <v>6</v>
      </c>
      <c r="H185" s="114">
        <f t="shared" ref="H185:H186" si="233">+F185*G185</f>
        <v>360</v>
      </c>
      <c r="I185" s="4"/>
      <c r="J185" s="4"/>
      <c r="K185" s="4"/>
      <c r="L185" s="4"/>
      <c r="M185" s="114" t="str">
        <f t="shared" si="227"/>
        <v xml:space="preserve"> </v>
      </c>
      <c r="N185" s="114">
        <f t="shared" si="228"/>
        <v>6</v>
      </c>
      <c r="O185" s="114" t="str">
        <f t="shared" si="229"/>
        <v xml:space="preserve"> </v>
      </c>
      <c r="P185" s="114" t="str">
        <f t="shared" si="230"/>
        <v xml:space="preserve"> </v>
      </c>
      <c r="Q185" s="114" t="str">
        <f t="shared" si="231"/>
        <v xml:space="preserve"> </v>
      </c>
      <c r="R185" s="4"/>
      <c r="S185" s="4"/>
      <c r="T185" s="4"/>
      <c r="U185" s="4"/>
      <c r="V185" s="4"/>
      <c r="W185" s="4"/>
      <c r="X185" s="4"/>
      <c r="Y185" s="4"/>
      <c r="Z185" s="4"/>
      <c r="AA185" s="4"/>
      <c r="AB185" s="8"/>
      <c r="AC185" s="13"/>
      <c r="AD185" s="13"/>
      <c r="AE185" s="8"/>
      <c r="AF185" s="8"/>
      <c r="AG185" s="8"/>
      <c r="AH185" s="8"/>
      <c r="AI185" s="8"/>
      <c r="AJ185" s="16"/>
    </row>
    <row r="186" spans="1:36">
      <c r="A186" s="38"/>
      <c r="B186" s="321" t="str">
        <f>+B185</f>
        <v>Squat</v>
      </c>
      <c r="C186" s="35">
        <v>0.7</v>
      </c>
      <c r="D186" s="36">
        <v>2</v>
      </c>
      <c r="E186" s="37">
        <v>3</v>
      </c>
      <c r="F186" s="36">
        <f>MROUND(SQ*C186,AR)</f>
        <v>70</v>
      </c>
      <c r="G186" s="114">
        <f t="shared" si="232"/>
        <v>6</v>
      </c>
      <c r="H186" s="114">
        <f t="shared" si="233"/>
        <v>420</v>
      </c>
      <c r="I186" s="4"/>
      <c r="J186" s="4"/>
      <c r="K186" s="4"/>
      <c r="L186" s="4"/>
      <c r="M186" s="114" t="str">
        <f t="shared" si="227"/>
        <v xml:space="preserve"> </v>
      </c>
      <c r="N186" s="114" t="str">
        <f t="shared" si="228"/>
        <v xml:space="preserve"> </v>
      </c>
      <c r="O186" s="114">
        <f t="shared" si="229"/>
        <v>6</v>
      </c>
      <c r="P186" s="114" t="str">
        <f t="shared" si="230"/>
        <v xml:space="preserve"> </v>
      </c>
      <c r="Q186" s="114" t="str">
        <f t="shared" si="231"/>
        <v xml:space="preserve"> </v>
      </c>
      <c r="R186" s="4"/>
      <c r="S186" s="4"/>
      <c r="T186" s="4"/>
      <c r="U186" s="4"/>
      <c r="V186" s="4"/>
      <c r="W186" s="4"/>
      <c r="X186" s="4"/>
      <c r="Y186" s="4"/>
      <c r="Z186" s="4"/>
      <c r="AA186" s="4"/>
      <c r="AB186" s="8"/>
      <c r="AC186" s="13"/>
      <c r="AD186" s="13"/>
      <c r="AE186" s="13"/>
      <c r="AF186" s="8"/>
      <c r="AG186" s="8"/>
      <c r="AH186" s="8"/>
      <c r="AI186" s="8"/>
      <c r="AJ186" s="16"/>
    </row>
    <row r="187" spans="1:36">
      <c r="A187" s="264"/>
      <c r="B187" s="8"/>
      <c r="C187" s="8"/>
      <c r="D187" s="8"/>
      <c r="E187" s="8"/>
      <c r="F187" s="366"/>
      <c r="G187" s="4"/>
      <c r="H187" s="4"/>
      <c r="I187" s="4"/>
      <c r="J187" s="4"/>
      <c r="K187" s="4"/>
      <c r="L187" s="4"/>
      <c r="M187" s="4"/>
      <c r="N187" s="4"/>
      <c r="O187" s="4"/>
      <c r="P187" s="4"/>
      <c r="Q187" s="4"/>
      <c r="R187" s="4"/>
      <c r="S187" s="4"/>
      <c r="T187" s="4"/>
      <c r="U187" s="4"/>
      <c r="V187" s="4"/>
      <c r="W187" s="4"/>
      <c r="X187" s="4"/>
      <c r="Y187" s="4"/>
      <c r="Z187" s="4"/>
      <c r="AA187" s="4"/>
      <c r="AB187" s="8"/>
      <c r="AC187" s="8"/>
      <c r="AD187" s="8"/>
      <c r="AE187" s="8"/>
      <c r="AF187" s="8"/>
      <c r="AG187" s="8"/>
      <c r="AH187" s="8"/>
      <c r="AI187" s="8"/>
      <c r="AJ187" s="16"/>
    </row>
    <row r="188" spans="1:36">
      <c r="A188" s="15">
        <v>2</v>
      </c>
      <c r="B188" s="323" t="s">
        <v>8</v>
      </c>
      <c r="C188" s="324">
        <v>0.5</v>
      </c>
      <c r="D188" s="325">
        <v>3</v>
      </c>
      <c r="E188" s="326">
        <v>1</v>
      </c>
      <c r="F188" s="325">
        <f>MROUND(BP*C188,AR)</f>
        <v>50</v>
      </c>
      <c r="G188" s="4"/>
      <c r="H188" s="4"/>
      <c r="I188" s="327">
        <f t="shared" ref="I188" si="234">+D188*E188</f>
        <v>3</v>
      </c>
      <c r="J188" s="327">
        <f>+I188*F188</f>
        <v>150</v>
      </c>
      <c r="K188" s="4"/>
      <c r="L188" s="4"/>
      <c r="M188" s="4"/>
      <c r="N188" s="4"/>
      <c r="O188" s="4"/>
      <c r="P188" s="4"/>
      <c r="Q188" s="4"/>
      <c r="R188" s="327">
        <f t="shared" ref="R188:R190" si="235">IF(ISNUMBER(SEARCH("bench",$B188)),IF($C188&gt;=0.5,IF($C188&lt;0.6,$D188*$E188," ")," ")," ")</f>
        <v>3</v>
      </c>
      <c r="S188" s="327" t="str">
        <f t="shared" ref="S188:S190" si="236">IF(ISNUMBER(SEARCH("bench",$B188)),IF($C188&gt;=0.6,IF($C188&lt;0.7,$D188*$E188," ")," ")," ")</f>
        <v xml:space="preserve"> </v>
      </c>
      <c r="T188" s="327" t="str">
        <f t="shared" ref="T188:T190" si="237">IF(ISNUMBER(SEARCH("bench",$B188)),IF($C188&gt;=0.7,IF($C188&lt;0.8,$D188*$E188," ")," ")," ")</f>
        <v xml:space="preserve"> </v>
      </c>
      <c r="U188" s="327" t="str">
        <f t="shared" ref="U188:U190" si="238">IF(ISNUMBER(SEARCH("bench",$B188)),IF($C188&gt;=0.8,IF($C188&lt;0.9,$D188*$E188," ")," ")," ")</f>
        <v xml:space="preserve"> </v>
      </c>
      <c r="V188" s="327" t="str">
        <f t="shared" ref="V188:V190" si="239">IF(ISNUMBER(SEARCH("bench",$B188)),IF($C188&gt;=0.9,$D188*$E188," ")," ")</f>
        <v xml:space="preserve"> </v>
      </c>
      <c r="W188" s="4"/>
      <c r="X188" s="4"/>
      <c r="Y188" s="4"/>
      <c r="Z188" s="4"/>
      <c r="AA188" s="4"/>
      <c r="AB188" s="8"/>
      <c r="AC188" s="13"/>
      <c r="AD188" s="8"/>
      <c r="AE188" s="8"/>
      <c r="AF188" s="8"/>
      <c r="AG188" s="8"/>
      <c r="AH188" s="8"/>
      <c r="AI188" s="8"/>
      <c r="AJ188" s="16"/>
    </row>
    <row r="189" spans="1:36">
      <c r="A189" s="322"/>
      <c r="B189" s="328" t="str">
        <f>+B188</f>
        <v>BenchPress</v>
      </c>
      <c r="C189" s="10">
        <v>0.6</v>
      </c>
      <c r="D189" s="11">
        <v>3</v>
      </c>
      <c r="E189" s="12">
        <v>2</v>
      </c>
      <c r="F189" s="11">
        <f>MROUND(BP*C189,AR)</f>
        <v>60</v>
      </c>
      <c r="G189" s="4"/>
      <c r="H189" s="4"/>
      <c r="I189" s="327">
        <f t="shared" ref="I189:I190" si="240">+D189*E189</f>
        <v>6</v>
      </c>
      <c r="J189" s="327">
        <f t="shared" ref="J189:J190" si="241">+I189*F189</f>
        <v>360</v>
      </c>
      <c r="K189" s="4"/>
      <c r="L189" s="4"/>
      <c r="M189" s="4"/>
      <c r="N189" s="4"/>
      <c r="O189" s="4"/>
      <c r="P189" s="4"/>
      <c r="Q189" s="4"/>
      <c r="R189" s="327" t="str">
        <f t="shared" si="235"/>
        <v xml:space="preserve"> </v>
      </c>
      <c r="S189" s="327">
        <f t="shared" si="236"/>
        <v>6</v>
      </c>
      <c r="T189" s="327" t="str">
        <f t="shared" si="237"/>
        <v xml:space="preserve"> </v>
      </c>
      <c r="U189" s="327" t="str">
        <f t="shared" si="238"/>
        <v xml:space="preserve"> </v>
      </c>
      <c r="V189" s="327" t="str">
        <f t="shared" si="239"/>
        <v xml:space="preserve"> </v>
      </c>
      <c r="W189" s="4"/>
      <c r="X189" s="4"/>
      <c r="Y189" s="4"/>
      <c r="Z189" s="4"/>
      <c r="AA189" s="4"/>
      <c r="AB189" s="8"/>
      <c r="AC189" s="13"/>
      <c r="AD189" s="13"/>
      <c r="AE189" s="8"/>
      <c r="AF189" s="8"/>
      <c r="AG189" s="8"/>
      <c r="AH189" s="8"/>
      <c r="AI189" s="8"/>
      <c r="AJ189" s="16"/>
    </row>
    <row r="190" spans="1:36">
      <c r="A190" s="15"/>
      <c r="B190" s="353" t="str">
        <f>+B189</f>
        <v>BenchPress</v>
      </c>
      <c r="C190" s="10">
        <v>0.7</v>
      </c>
      <c r="D190" s="11">
        <v>2</v>
      </c>
      <c r="E190" s="12">
        <v>3</v>
      </c>
      <c r="F190" s="11">
        <f>MROUND(BP*C190,AR)</f>
        <v>70</v>
      </c>
      <c r="G190" s="90"/>
      <c r="H190" s="90"/>
      <c r="I190" s="111">
        <f t="shared" si="240"/>
        <v>6</v>
      </c>
      <c r="J190" s="111">
        <f t="shared" si="241"/>
        <v>420</v>
      </c>
      <c r="K190" s="90"/>
      <c r="L190" s="90"/>
      <c r="M190" s="90"/>
      <c r="N190" s="90"/>
      <c r="O190" s="90"/>
      <c r="P190" s="90"/>
      <c r="Q190" s="90"/>
      <c r="R190" s="111" t="str">
        <f t="shared" si="235"/>
        <v xml:space="preserve"> </v>
      </c>
      <c r="S190" s="111" t="str">
        <f t="shared" si="236"/>
        <v xml:space="preserve"> </v>
      </c>
      <c r="T190" s="111">
        <f t="shared" si="237"/>
        <v>6</v>
      </c>
      <c r="U190" s="111" t="str">
        <f t="shared" si="238"/>
        <v xml:space="preserve"> </v>
      </c>
      <c r="V190" s="111" t="str">
        <f t="shared" si="239"/>
        <v xml:space="preserve"> </v>
      </c>
      <c r="W190" s="90"/>
      <c r="X190" s="90"/>
      <c r="Y190" s="90"/>
      <c r="Z190" s="90"/>
      <c r="AA190" s="90"/>
      <c r="AB190" s="27"/>
      <c r="AC190" s="13"/>
      <c r="AD190" s="13"/>
      <c r="AE190" s="13"/>
      <c r="AF190" s="27"/>
      <c r="AG190" s="27"/>
      <c r="AH190" s="27"/>
      <c r="AI190" s="27"/>
      <c r="AJ190" s="19"/>
    </row>
    <row r="191" spans="1:36" ht="15" thickBot="1">
      <c r="G191" s="4"/>
      <c r="H191" s="4"/>
      <c r="I191" s="4"/>
      <c r="J191" s="4"/>
      <c r="K191" s="4"/>
      <c r="L191" s="4"/>
      <c r="M191" s="4"/>
      <c r="N191" s="4"/>
      <c r="O191" s="4"/>
      <c r="P191" s="4"/>
      <c r="Q191" s="4"/>
      <c r="R191" s="4"/>
      <c r="S191" s="4"/>
      <c r="T191" s="4"/>
      <c r="U191" s="4"/>
      <c r="V191" s="4"/>
      <c r="W191" s="4"/>
      <c r="X191" s="4"/>
      <c r="Y191" s="4"/>
      <c r="Z191" s="4"/>
      <c r="AA191" s="4"/>
    </row>
    <row r="192" spans="1:36" ht="15" thickBot="1">
      <c r="A192" s="409" t="s">
        <v>98</v>
      </c>
      <c r="B192" s="410"/>
      <c r="C192" s="59" t="s">
        <v>0</v>
      </c>
      <c r="D192" s="59" t="s">
        <v>5</v>
      </c>
      <c r="E192" s="59" t="s">
        <v>6</v>
      </c>
      <c r="F192" s="369" t="s">
        <v>7</v>
      </c>
      <c r="G192" s="4"/>
      <c r="H192" s="4"/>
      <c r="I192" s="4"/>
      <c r="J192" s="4"/>
      <c r="K192" s="4"/>
      <c r="L192" s="4"/>
      <c r="M192" s="4"/>
      <c r="N192" s="4"/>
      <c r="O192" s="4"/>
      <c r="P192" s="4"/>
      <c r="Q192" s="4"/>
      <c r="R192" s="4"/>
      <c r="S192" s="4"/>
      <c r="T192" s="4"/>
      <c r="U192" s="4"/>
      <c r="V192" s="4"/>
      <c r="W192" s="4"/>
      <c r="X192" s="4"/>
      <c r="Y192" s="4"/>
      <c r="Z192" s="4"/>
      <c r="AA192" s="4"/>
    </row>
    <row r="193" spans="1:28" ht="15" thickBot="1">
      <c r="G193" s="62">
        <f>SUM(G170:G190)</f>
        <v>15</v>
      </c>
      <c r="H193" s="62">
        <f t="shared" ref="H193:AA193" si="242">SUM(H170:H190)</f>
        <v>930</v>
      </c>
      <c r="I193" s="62">
        <f t="shared" si="242"/>
        <v>29</v>
      </c>
      <c r="J193" s="62">
        <f t="shared" si="242"/>
        <v>1840</v>
      </c>
      <c r="K193" s="62">
        <f t="shared" si="242"/>
        <v>15</v>
      </c>
      <c r="L193" s="62">
        <f t="shared" si="242"/>
        <v>950</v>
      </c>
      <c r="M193" s="62">
        <f t="shared" si="242"/>
        <v>3</v>
      </c>
      <c r="N193" s="62">
        <f t="shared" si="242"/>
        <v>6</v>
      </c>
      <c r="O193" s="62">
        <f t="shared" si="242"/>
        <v>6</v>
      </c>
      <c r="P193" s="62">
        <f t="shared" si="242"/>
        <v>0</v>
      </c>
      <c r="Q193" s="62">
        <f t="shared" si="242"/>
        <v>0</v>
      </c>
      <c r="R193" s="62">
        <f t="shared" si="242"/>
        <v>6</v>
      </c>
      <c r="S193" s="62">
        <f t="shared" si="242"/>
        <v>9</v>
      </c>
      <c r="T193" s="62">
        <f t="shared" si="242"/>
        <v>14</v>
      </c>
      <c r="U193" s="62">
        <f t="shared" si="242"/>
        <v>0</v>
      </c>
      <c r="V193" s="62">
        <f t="shared" si="242"/>
        <v>0</v>
      </c>
      <c r="W193" s="62">
        <f t="shared" si="242"/>
        <v>3</v>
      </c>
      <c r="X193" s="62">
        <f t="shared" si="242"/>
        <v>4</v>
      </c>
      <c r="Y193" s="62">
        <f t="shared" si="242"/>
        <v>8</v>
      </c>
      <c r="Z193" s="62">
        <f t="shared" si="242"/>
        <v>0</v>
      </c>
      <c r="AA193" s="62">
        <f t="shared" si="242"/>
        <v>0</v>
      </c>
    </row>
    <row r="194" spans="1:28" ht="15" thickTop="1">
      <c r="A194" s="419" t="s">
        <v>99</v>
      </c>
      <c r="B194" s="420"/>
      <c r="C194" s="420"/>
      <c r="D194" s="420"/>
      <c r="E194" s="420"/>
      <c r="F194" s="421"/>
      <c r="G194" s="4"/>
      <c r="H194" s="4"/>
      <c r="I194" s="4"/>
      <c r="J194" s="4"/>
      <c r="K194" s="4"/>
      <c r="L194" s="4"/>
      <c r="M194" s="4"/>
      <c r="N194" s="4"/>
      <c r="O194" s="4"/>
      <c r="P194" s="4"/>
      <c r="Q194" s="4"/>
      <c r="R194" s="4"/>
      <c r="S194" s="4"/>
      <c r="T194" s="4"/>
      <c r="U194" s="4"/>
      <c r="V194" s="4"/>
      <c r="W194" s="4"/>
      <c r="X194" s="4"/>
      <c r="Y194" s="4"/>
      <c r="Z194" s="4"/>
      <c r="AA194" s="4"/>
    </row>
    <row r="195" spans="1:28">
      <c r="G195" s="4"/>
      <c r="H195" s="4"/>
      <c r="I195" s="4"/>
      <c r="J195" s="4"/>
      <c r="K195" s="4"/>
      <c r="L195" s="4"/>
      <c r="M195" s="4"/>
      <c r="N195" s="4"/>
      <c r="O195" s="4"/>
      <c r="P195" s="4"/>
      <c r="Q195" s="4"/>
      <c r="R195" s="4"/>
      <c r="S195" s="4"/>
      <c r="T195" s="4"/>
      <c r="U195" s="4"/>
      <c r="V195" s="4"/>
      <c r="W195" s="4"/>
      <c r="X195" s="4"/>
      <c r="Y195" s="4"/>
      <c r="Z195" s="4"/>
      <c r="AA195" s="4"/>
    </row>
    <row r="196" spans="1:28">
      <c r="G196" s="4"/>
      <c r="H196" s="4"/>
      <c r="I196" s="4"/>
      <c r="J196" s="4"/>
      <c r="K196" s="4"/>
      <c r="L196" s="4"/>
      <c r="M196" s="4"/>
      <c r="N196" s="4"/>
      <c r="O196" s="4"/>
      <c r="P196" s="4"/>
      <c r="Q196" s="4"/>
      <c r="R196" s="8"/>
      <c r="S196" s="8"/>
      <c r="T196" s="8"/>
      <c r="U196" s="8"/>
      <c r="V196" s="8"/>
      <c r="W196" s="4"/>
      <c r="X196" s="4"/>
      <c r="Y196" s="4"/>
      <c r="Z196" s="4"/>
      <c r="AA196" s="4"/>
    </row>
    <row r="197" spans="1:28">
      <c r="G197" s="4"/>
      <c r="H197" s="162" t="s">
        <v>54</v>
      </c>
      <c r="I197" s="154"/>
      <c r="J197" s="154"/>
      <c r="K197" s="154"/>
      <c r="L197" s="154"/>
      <c r="M197" s="162" t="s">
        <v>80</v>
      </c>
      <c r="N197" s="154"/>
      <c r="O197" s="154"/>
      <c r="P197" s="154"/>
      <c r="Q197" s="53"/>
      <c r="X197" s="4"/>
      <c r="Y197" s="4"/>
      <c r="Z197" s="4"/>
      <c r="AA197" s="4"/>
    </row>
    <row r="198" spans="1:28">
      <c r="G198" s="4"/>
      <c r="H198" s="157" t="s">
        <v>55</v>
      </c>
      <c r="I198" s="158" t="s">
        <v>2</v>
      </c>
      <c r="J198" s="158" t="s">
        <v>8</v>
      </c>
      <c r="K198" s="159" t="s">
        <v>67</v>
      </c>
      <c r="L198" s="160" t="s">
        <v>54</v>
      </c>
      <c r="M198" s="161" t="s">
        <v>2</v>
      </c>
      <c r="N198" s="158" t="s">
        <v>8</v>
      </c>
      <c r="O198" s="159" t="s">
        <v>67</v>
      </c>
      <c r="P198" s="160" t="s">
        <v>57</v>
      </c>
      <c r="Q198" s="159" t="s">
        <v>53</v>
      </c>
      <c r="X198" s="4"/>
      <c r="Y198" s="4"/>
      <c r="Z198" s="4"/>
      <c r="AA198" s="4"/>
    </row>
    <row r="199" spans="1:28">
      <c r="G199" s="4"/>
      <c r="H199" s="151">
        <v>1</v>
      </c>
      <c r="I199" s="151">
        <f>+G58</f>
        <v>56</v>
      </c>
      <c r="J199" s="154">
        <f>+I58</f>
        <v>56</v>
      </c>
      <c r="K199" s="154">
        <f>+K58</f>
        <v>21</v>
      </c>
      <c r="L199" s="163">
        <f>SUM(I199:K199)</f>
        <v>133</v>
      </c>
      <c r="M199" s="4">
        <f>+H58</f>
        <v>3870</v>
      </c>
      <c r="N199" s="151">
        <f>+J58</f>
        <v>3870</v>
      </c>
      <c r="O199" s="154">
        <f>+L58</f>
        <v>1460</v>
      </c>
      <c r="P199" s="154">
        <f>SUM(M199:O199)</f>
        <v>9200</v>
      </c>
      <c r="Q199" s="163">
        <f>+P199/L199</f>
        <v>69.172932330827066</v>
      </c>
      <c r="X199" s="4"/>
      <c r="Y199" s="4"/>
      <c r="Z199" s="4"/>
      <c r="AA199" s="4"/>
    </row>
    <row r="200" spans="1:28">
      <c r="G200" s="4"/>
      <c r="H200" s="152">
        <v>2</v>
      </c>
      <c r="I200" s="152">
        <f>G119</f>
        <v>51</v>
      </c>
      <c r="J200" s="4">
        <f>I119</f>
        <v>108</v>
      </c>
      <c r="K200" s="4">
        <f>K119</f>
        <v>39</v>
      </c>
      <c r="L200" s="155">
        <f t="shared" ref="L200:L202" si="243">SUM(I200:K200)</f>
        <v>198</v>
      </c>
      <c r="M200" s="4">
        <f>H119</f>
        <v>3610</v>
      </c>
      <c r="N200" s="152">
        <f>J119</f>
        <v>7520</v>
      </c>
      <c r="O200" s="4">
        <f>L119</f>
        <v>2690</v>
      </c>
      <c r="P200" s="4">
        <f t="shared" ref="P200:P202" si="244">SUM(M200:O200)</f>
        <v>13820</v>
      </c>
      <c r="Q200" s="155">
        <f>+P200/L200</f>
        <v>69.797979797979792</v>
      </c>
      <c r="R200" s="4"/>
      <c r="S200" s="4"/>
      <c r="W200" s="4"/>
      <c r="X200" s="4"/>
      <c r="Y200" s="4"/>
      <c r="Z200" s="4"/>
      <c r="AA200" s="4"/>
    </row>
    <row r="201" spans="1:28">
      <c r="G201" s="4"/>
      <c r="H201" s="152">
        <v>3</v>
      </c>
      <c r="I201" s="152">
        <f>G167</f>
        <v>16</v>
      </c>
      <c r="J201" s="4">
        <f>I167</f>
        <v>39</v>
      </c>
      <c r="K201" s="4">
        <f>K167</f>
        <v>22</v>
      </c>
      <c r="L201" s="155">
        <f t="shared" si="243"/>
        <v>77</v>
      </c>
      <c r="M201" s="4">
        <f>H167</f>
        <v>1060</v>
      </c>
      <c r="N201" s="152">
        <f>J167</f>
        <v>2690</v>
      </c>
      <c r="O201" s="4">
        <f>L167</f>
        <v>1500</v>
      </c>
      <c r="P201" s="4">
        <f t="shared" si="244"/>
        <v>5250</v>
      </c>
      <c r="Q201" s="155">
        <f t="shared" ref="Q201:Q203" si="245">+P201/L201</f>
        <v>68.181818181818187</v>
      </c>
      <c r="R201" s="4"/>
      <c r="S201" s="4"/>
      <c r="T201" s="4"/>
      <c r="V201" s="4"/>
      <c r="W201" s="4"/>
      <c r="X201" s="4"/>
      <c r="Y201" s="4"/>
      <c r="Z201" s="4"/>
      <c r="AA201" s="4"/>
    </row>
    <row r="202" spans="1:28">
      <c r="G202" s="4"/>
      <c r="H202" s="153">
        <v>4</v>
      </c>
      <c r="I202" s="153">
        <f>G193</f>
        <v>15</v>
      </c>
      <c r="J202" s="90">
        <f>I193</f>
        <v>29</v>
      </c>
      <c r="K202" s="90">
        <f>K193</f>
        <v>15</v>
      </c>
      <c r="L202" s="156">
        <f t="shared" si="243"/>
        <v>59</v>
      </c>
      <c r="M202" s="4">
        <f>H193</f>
        <v>930</v>
      </c>
      <c r="N202" s="153">
        <f>J193</f>
        <v>1840</v>
      </c>
      <c r="O202" s="90">
        <f>L193</f>
        <v>950</v>
      </c>
      <c r="P202" s="90">
        <f t="shared" si="244"/>
        <v>3720</v>
      </c>
      <c r="Q202" s="156">
        <f t="shared" si="245"/>
        <v>63.050847457627121</v>
      </c>
      <c r="R202" s="4"/>
      <c r="S202" s="4"/>
      <c r="T202" s="4"/>
      <c r="U202" s="4"/>
      <c r="V202" s="4"/>
      <c r="W202" s="4"/>
      <c r="X202" s="4"/>
      <c r="Y202" s="4"/>
      <c r="Z202" s="4"/>
      <c r="AA202" s="4"/>
    </row>
    <row r="203" spans="1:28" ht="15" thickBot="1">
      <c r="G203" s="4"/>
      <c r="H203" s="157" t="s">
        <v>57</v>
      </c>
      <c r="I203" s="61">
        <f>SUM(I199:I202)</f>
        <v>138</v>
      </c>
      <c r="J203" s="61">
        <f t="shared" ref="J203:P203" si="246">SUM(J199:J202)</f>
        <v>232</v>
      </c>
      <c r="K203" s="61">
        <f t="shared" si="246"/>
        <v>97</v>
      </c>
      <c r="L203" s="61">
        <f t="shared" si="246"/>
        <v>467</v>
      </c>
      <c r="M203" s="61">
        <f t="shared" si="246"/>
        <v>9470</v>
      </c>
      <c r="N203" s="61">
        <f t="shared" si="246"/>
        <v>15920</v>
      </c>
      <c r="O203" s="61">
        <f t="shared" si="246"/>
        <v>6600</v>
      </c>
      <c r="P203" s="61">
        <f t="shared" si="246"/>
        <v>31990</v>
      </c>
      <c r="Q203" s="61">
        <f t="shared" si="245"/>
        <v>68.501070663811561</v>
      </c>
      <c r="R203" s="8"/>
      <c r="S203" s="8"/>
      <c r="T203" s="8"/>
      <c r="U203" s="8"/>
      <c r="V203" s="8"/>
      <c r="W203" s="4"/>
      <c r="X203" s="4"/>
      <c r="Y203" s="4"/>
      <c r="Z203" s="4"/>
      <c r="AA203" s="4"/>
    </row>
    <row r="204" spans="1:28" ht="15" thickTop="1">
      <c r="G204" s="4"/>
      <c r="H204" s="4"/>
      <c r="I204" s="4"/>
      <c r="J204" s="4"/>
      <c r="K204" s="4"/>
      <c r="L204" s="4"/>
      <c r="P204" s="4"/>
      <c r="Q204" s="4"/>
      <c r="R204" s="4"/>
      <c r="S204" s="4"/>
      <c r="T204" s="4"/>
      <c r="U204" s="4"/>
      <c r="V204" s="4"/>
      <c r="W204" s="4"/>
      <c r="X204" s="4"/>
      <c r="Y204" s="4"/>
      <c r="Z204" s="4"/>
      <c r="AA204" s="4"/>
    </row>
    <row r="205" spans="1:28" ht="15.5">
      <c r="H205" s="162" t="s">
        <v>54</v>
      </c>
      <c r="I205" s="417" t="s">
        <v>2</v>
      </c>
      <c r="J205" s="418"/>
      <c r="K205" s="8"/>
      <c r="L205" s="8"/>
      <c r="M205" s="8"/>
      <c r="O205" s="417" t="s">
        <v>8</v>
      </c>
      <c r="P205" s="418"/>
      <c r="Q205" s="8"/>
      <c r="R205" s="8"/>
      <c r="S205" s="8"/>
      <c r="T205" s="4"/>
      <c r="U205" s="417" t="s">
        <v>67</v>
      </c>
      <c r="V205" s="418"/>
      <c r="W205" s="8"/>
      <c r="X205" s="8"/>
      <c r="Y205" s="8"/>
      <c r="Z205" s="4"/>
      <c r="AA205" s="4"/>
      <c r="AB205" s="4"/>
    </row>
    <row r="206" spans="1:28">
      <c r="H206" s="157" t="s">
        <v>55</v>
      </c>
      <c r="I206" s="157" t="s">
        <v>43</v>
      </c>
      <c r="J206" s="157" t="s">
        <v>44</v>
      </c>
      <c r="K206" s="157" t="s">
        <v>45</v>
      </c>
      <c r="L206" s="157" t="s">
        <v>46</v>
      </c>
      <c r="M206" s="162" t="s">
        <v>47</v>
      </c>
      <c r="O206" s="157" t="s">
        <v>43</v>
      </c>
      <c r="P206" s="157" t="s">
        <v>44</v>
      </c>
      <c r="Q206" s="157" t="s">
        <v>45</v>
      </c>
      <c r="R206" s="157" t="s">
        <v>46</v>
      </c>
      <c r="S206" s="162" t="s">
        <v>47</v>
      </c>
      <c r="T206" s="4"/>
      <c r="U206" s="157" t="s">
        <v>43</v>
      </c>
      <c r="V206" s="157" t="s">
        <v>44</v>
      </c>
      <c r="W206" s="157" t="s">
        <v>45</v>
      </c>
      <c r="X206" s="157" t="s">
        <v>46</v>
      </c>
      <c r="Y206" s="162" t="s">
        <v>47</v>
      </c>
      <c r="Z206" s="4"/>
      <c r="AA206" s="4"/>
      <c r="AB206" s="4"/>
    </row>
    <row r="207" spans="1:28">
      <c r="H207" s="151">
        <v>1</v>
      </c>
      <c r="I207" s="4">
        <f>M58</f>
        <v>9</v>
      </c>
      <c r="J207" s="4">
        <f>N58</f>
        <v>9</v>
      </c>
      <c r="K207" s="4">
        <f>O58</f>
        <v>30</v>
      </c>
      <c r="L207" s="4">
        <f>P58</f>
        <v>4</v>
      </c>
      <c r="M207" s="4">
        <f>Q58</f>
        <v>4</v>
      </c>
      <c r="N207" s="165"/>
      <c r="O207" s="4">
        <f>R58</f>
        <v>9</v>
      </c>
      <c r="P207" s="4">
        <f>S58</f>
        <v>9</v>
      </c>
      <c r="Q207" s="4">
        <f>T58</f>
        <v>30</v>
      </c>
      <c r="R207" s="4">
        <f>U58</f>
        <v>4</v>
      </c>
      <c r="S207" s="4">
        <f>V58</f>
        <v>4</v>
      </c>
      <c r="U207" s="4">
        <f>W58</f>
        <v>5</v>
      </c>
      <c r="V207" s="4">
        <f>X58</f>
        <v>4</v>
      </c>
      <c r="W207" s="4">
        <f>Y58</f>
        <v>6</v>
      </c>
      <c r="X207" s="4">
        <f>Z58</f>
        <v>2</v>
      </c>
      <c r="Y207" s="4">
        <f>AA58</f>
        <v>4</v>
      </c>
      <c r="Z207" s="4"/>
      <c r="AA207" s="4"/>
      <c r="AB207" s="4"/>
    </row>
    <row r="208" spans="1:28">
      <c r="H208" s="152">
        <v>2</v>
      </c>
      <c r="I208" s="4">
        <f>M119</f>
        <v>8</v>
      </c>
      <c r="J208" s="4">
        <f>N119</f>
        <v>7</v>
      </c>
      <c r="K208" s="4">
        <f>O119</f>
        <v>18</v>
      </c>
      <c r="L208" s="4">
        <f>P119</f>
        <v>18</v>
      </c>
      <c r="M208" s="4">
        <f>Q119</f>
        <v>0</v>
      </c>
      <c r="O208" s="4">
        <f>R119</f>
        <v>17</v>
      </c>
      <c r="P208" s="4">
        <f>S119</f>
        <v>15</v>
      </c>
      <c r="Q208" s="4">
        <f>T119</f>
        <v>34</v>
      </c>
      <c r="R208" s="4">
        <f>U119</f>
        <v>42</v>
      </c>
      <c r="S208" s="4">
        <f>V119</f>
        <v>0</v>
      </c>
      <c r="U208" s="4">
        <f>W119</f>
        <v>6</v>
      </c>
      <c r="V208" s="4">
        <f>X119</f>
        <v>9</v>
      </c>
      <c r="W208" s="4">
        <f>Y119</f>
        <v>9</v>
      </c>
      <c r="X208" s="4">
        <f>Z119</f>
        <v>15</v>
      </c>
      <c r="Y208" s="4">
        <f>AA119</f>
        <v>0</v>
      </c>
      <c r="Z208" s="4"/>
      <c r="AA208" s="4"/>
      <c r="AB208" s="4"/>
    </row>
    <row r="209" spans="7:28">
      <c r="H209" s="152">
        <v>3</v>
      </c>
      <c r="I209" s="4">
        <f>M167</f>
        <v>3</v>
      </c>
      <c r="J209" s="4">
        <f>N167</f>
        <v>3</v>
      </c>
      <c r="K209" s="4">
        <f>O167</f>
        <v>10</v>
      </c>
      <c r="L209" s="4">
        <f>P167</f>
        <v>0</v>
      </c>
      <c r="M209" s="4">
        <f>Q167</f>
        <v>0</v>
      </c>
      <c r="O209" s="4">
        <f>R167</f>
        <v>6</v>
      </c>
      <c r="P209" s="4">
        <f>S167</f>
        <v>6</v>
      </c>
      <c r="Q209" s="4">
        <f>T167</f>
        <v>17</v>
      </c>
      <c r="R209" s="4">
        <f>U167</f>
        <v>10</v>
      </c>
      <c r="S209" s="4">
        <f>V167</f>
        <v>0</v>
      </c>
      <c r="U209" s="4">
        <f>W167</f>
        <v>3</v>
      </c>
      <c r="V209" s="4">
        <f>X167</f>
        <v>3</v>
      </c>
      <c r="W209" s="4">
        <f>Y167</f>
        <v>16</v>
      </c>
      <c r="X209" s="4">
        <f>Z167</f>
        <v>0</v>
      </c>
      <c r="Y209" s="4">
        <f>AA167</f>
        <v>0</v>
      </c>
      <c r="Z209" s="4"/>
      <c r="AA209" s="4"/>
      <c r="AB209" s="4"/>
    </row>
    <row r="210" spans="7:28">
      <c r="H210" s="153">
        <v>4</v>
      </c>
      <c r="I210" s="4">
        <f>M193</f>
        <v>3</v>
      </c>
      <c r="J210" s="4">
        <f>N193</f>
        <v>6</v>
      </c>
      <c r="K210" s="4">
        <f>O193</f>
        <v>6</v>
      </c>
      <c r="L210" s="4">
        <f>P193</f>
        <v>0</v>
      </c>
      <c r="M210" s="4">
        <f>Q193</f>
        <v>0</v>
      </c>
      <c r="N210" s="165"/>
      <c r="O210" s="4">
        <f>R193</f>
        <v>6</v>
      </c>
      <c r="P210" s="4">
        <f>S193</f>
        <v>9</v>
      </c>
      <c r="Q210" s="4">
        <f>T193</f>
        <v>14</v>
      </c>
      <c r="R210" s="4">
        <f>U193</f>
        <v>0</v>
      </c>
      <c r="S210" s="4">
        <f>V193</f>
        <v>0</v>
      </c>
      <c r="U210" s="4">
        <f>W193</f>
        <v>3</v>
      </c>
      <c r="V210" s="4">
        <f>X193</f>
        <v>4</v>
      </c>
      <c r="W210" s="4">
        <f>Y193</f>
        <v>8</v>
      </c>
      <c r="X210" s="4">
        <f>Z193</f>
        <v>0</v>
      </c>
      <c r="Y210" s="4">
        <f>AA193</f>
        <v>0</v>
      </c>
      <c r="Z210" s="4"/>
      <c r="AA210" s="4"/>
      <c r="AB210" s="4"/>
    </row>
    <row r="211" spans="7:28" ht="15" thickBot="1">
      <c r="H211" s="157" t="s">
        <v>57</v>
      </c>
      <c r="I211" s="61">
        <f>SUM(I207:I210)</f>
        <v>23</v>
      </c>
      <c r="J211" s="61">
        <f t="shared" ref="J211:M211" si="247">SUM(J207:J210)</f>
        <v>25</v>
      </c>
      <c r="K211" s="61">
        <f t="shared" si="247"/>
        <v>64</v>
      </c>
      <c r="L211" s="61">
        <f t="shared" si="247"/>
        <v>22</v>
      </c>
      <c r="M211" s="61">
        <f t="shared" si="247"/>
        <v>4</v>
      </c>
      <c r="O211" s="61">
        <f>SUM(O207:O210)</f>
        <v>38</v>
      </c>
      <c r="P211" s="61">
        <f t="shared" ref="P211:S211" si="248">SUM(P207:P210)</f>
        <v>39</v>
      </c>
      <c r="Q211" s="61">
        <f t="shared" si="248"/>
        <v>95</v>
      </c>
      <c r="R211" s="61">
        <f t="shared" si="248"/>
        <v>56</v>
      </c>
      <c r="S211" s="61">
        <f t="shared" si="248"/>
        <v>4</v>
      </c>
      <c r="T211" s="4"/>
      <c r="U211" s="61">
        <f>SUM(U207:U210)</f>
        <v>17</v>
      </c>
      <c r="V211" s="61">
        <f t="shared" ref="V211:Y211" si="249">SUM(V207:V210)</f>
        <v>20</v>
      </c>
      <c r="W211" s="61">
        <f t="shared" si="249"/>
        <v>39</v>
      </c>
      <c r="X211" s="61">
        <f t="shared" si="249"/>
        <v>17</v>
      </c>
      <c r="Y211" s="61">
        <f t="shared" si="249"/>
        <v>4</v>
      </c>
      <c r="Z211" s="4"/>
      <c r="AA211" s="4"/>
      <c r="AB211" s="4"/>
    </row>
    <row r="212" spans="7:28" ht="15" thickTop="1">
      <c r="G212" s="4"/>
      <c r="I212" s="4"/>
      <c r="J212" s="4"/>
      <c r="K212" s="4"/>
      <c r="L212" s="4"/>
      <c r="M212" s="4"/>
      <c r="N212" s="4"/>
      <c r="O212" s="4"/>
      <c r="P212" s="4"/>
      <c r="Q212" s="4"/>
      <c r="R212" s="4"/>
      <c r="S212" s="4"/>
      <c r="T212" s="4"/>
      <c r="U212" s="4"/>
      <c r="V212" s="4"/>
      <c r="W212" s="4"/>
      <c r="X212" s="4"/>
      <c r="Y212" s="4"/>
      <c r="Z212" s="4"/>
      <c r="AA212" s="4"/>
    </row>
    <row r="213" spans="7:28">
      <c r="G213" s="4"/>
      <c r="H213" s="4"/>
      <c r="I213" s="4"/>
      <c r="J213" s="4"/>
      <c r="K213" s="4"/>
      <c r="L213" s="4"/>
      <c r="M213" s="4"/>
      <c r="N213" s="4"/>
      <c r="O213" s="4"/>
      <c r="P213" s="4"/>
      <c r="Q213" s="4"/>
      <c r="R213" s="4"/>
      <c r="S213" s="4"/>
      <c r="T213" s="4"/>
      <c r="U213" s="4"/>
      <c r="V213" s="4"/>
      <c r="W213" s="4"/>
      <c r="X213" s="4"/>
      <c r="Y213" s="4"/>
      <c r="Z213" s="4"/>
      <c r="AA213" s="4"/>
    </row>
    <row r="214" spans="7:28">
      <c r="G214" s="4"/>
      <c r="H214" s="4"/>
      <c r="I214" s="4"/>
      <c r="J214" s="4"/>
      <c r="K214" s="4"/>
      <c r="L214" s="4"/>
      <c r="M214" s="4"/>
      <c r="N214" s="4"/>
      <c r="O214" s="4"/>
      <c r="P214" s="4"/>
      <c r="Q214" s="4"/>
      <c r="R214" s="4"/>
      <c r="S214" s="4"/>
      <c r="T214" s="4"/>
      <c r="U214" s="4"/>
      <c r="V214" s="4"/>
      <c r="W214" s="4"/>
      <c r="X214" s="4"/>
      <c r="Y214" s="4"/>
      <c r="Z214" s="4"/>
      <c r="AA214" s="4"/>
    </row>
    <row r="215" spans="7:28">
      <c r="G215" s="4"/>
      <c r="H215" s="4"/>
      <c r="I215" s="4"/>
      <c r="J215" s="4"/>
      <c r="K215" s="4"/>
      <c r="L215" s="4"/>
      <c r="M215" s="4"/>
      <c r="N215" s="4"/>
      <c r="O215" s="4"/>
      <c r="P215" s="4"/>
      <c r="Q215" s="4"/>
      <c r="R215" s="4"/>
      <c r="S215" s="4"/>
      <c r="T215" s="4"/>
      <c r="U215" s="4"/>
      <c r="V215" s="4"/>
      <c r="W215" s="4"/>
      <c r="X215" s="4"/>
      <c r="Y215" s="4"/>
      <c r="Z215" s="4"/>
      <c r="AA215" s="4"/>
    </row>
    <row r="216" spans="7:28">
      <c r="G216" s="4"/>
      <c r="H216" s="4"/>
      <c r="I216" s="4"/>
      <c r="J216" s="4"/>
      <c r="K216" s="4"/>
      <c r="L216" s="4"/>
      <c r="M216" s="4"/>
      <c r="N216" s="4"/>
      <c r="O216" s="4"/>
      <c r="P216" s="4"/>
      <c r="Q216" s="4"/>
      <c r="R216" s="4"/>
      <c r="S216" s="4"/>
      <c r="T216" s="4"/>
      <c r="U216" s="4"/>
      <c r="V216" s="4"/>
      <c r="W216" s="4"/>
      <c r="X216" s="4"/>
      <c r="Y216" s="4"/>
      <c r="Z216" s="4"/>
      <c r="AA216" s="4"/>
    </row>
    <row r="217" spans="7:28">
      <c r="G217" s="4"/>
      <c r="H217" s="4"/>
      <c r="I217" s="4"/>
      <c r="J217" s="4"/>
      <c r="K217" s="4"/>
      <c r="L217" s="4"/>
      <c r="M217" s="4"/>
      <c r="N217" s="4"/>
      <c r="O217" s="4"/>
      <c r="P217" s="4"/>
      <c r="Q217" s="4"/>
      <c r="R217" s="4"/>
      <c r="S217" s="4"/>
      <c r="T217" s="4"/>
      <c r="U217" s="4"/>
      <c r="V217" s="4"/>
      <c r="W217" s="4"/>
      <c r="X217" s="4"/>
      <c r="Y217" s="4"/>
      <c r="Z217" s="4"/>
      <c r="AA217" s="4"/>
    </row>
    <row r="218" spans="7:28">
      <c r="G218" s="4"/>
      <c r="H218" s="4"/>
      <c r="I218" s="4"/>
      <c r="J218" s="4"/>
      <c r="K218" s="4"/>
      <c r="L218" s="4"/>
      <c r="M218" s="4"/>
      <c r="N218" s="4"/>
      <c r="O218" s="4"/>
      <c r="P218" s="4"/>
      <c r="Q218" s="4"/>
      <c r="R218" s="4"/>
      <c r="S218" s="4"/>
      <c r="T218" s="4"/>
      <c r="U218" s="4"/>
      <c r="V218" s="4"/>
      <c r="W218" s="4"/>
      <c r="X218" s="4"/>
      <c r="Y218" s="4"/>
      <c r="Z218" s="4"/>
      <c r="AA218" s="4"/>
    </row>
    <row r="219" spans="7:28">
      <c r="G219" s="4"/>
      <c r="H219" s="4"/>
      <c r="I219" s="4"/>
      <c r="J219" s="4"/>
      <c r="K219" s="4"/>
      <c r="L219" s="4"/>
      <c r="M219" s="4"/>
      <c r="N219" s="4"/>
      <c r="O219" s="4"/>
      <c r="P219" s="4"/>
      <c r="Q219" s="4"/>
      <c r="R219" s="4"/>
      <c r="S219" s="4"/>
      <c r="T219" s="4"/>
      <c r="U219" s="4"/>
      <c r="V219" s="4"/>
      <c r="W219" s="4"/>
      <c r="X219" s="4"/>
      <c r="Y219" s="4"/>
      <c r="Z219" s="4"/>
      <c r="AA219" s="4"/>
    </row>
    <row r="220" spans="7:28">
      <c r="G220" s="4"/>
      <c r="H220" s="4"/>
      <c r="I220" s="4"/>
      <c r="J220" s="4"/>
      <c r="K220" s="4"/>
      <c r="L220" s="4"/>
      <c r="M220" s="4"/>
      <c r="N220" s="4"/>
      <c r="O220" s="4"/>
      <c r="P220" s="4"/>
      <c r="Q220" s="4"/>
      <c r="R220" s="4"/>
      <c r="S220" s="4"/>
      <c r="T220" s="4"/>
      <c r="U220" s="4"/>
      <c r="V220" s="4"/>
      <c r="W220" s="4"/>
      <c r="X220" s="4"/>
      <c r="Y220" s="4"/>
      <c r="Z220" s="4"/>
      <c r="AA220" s="4"/>
    </row>
    <row r="221" spans="7:28">
      <c r="G221" s="4"/>
      <c r="H221" s="4"/>
      <c r="I221" s="4"/>
      <c r="J221" s="4"/>
      <c r="K221" s="4"/>
      <c r="L221" s="4"/>
      <c r="M221" s="4"/>
      <c r="N221" s="4"/>
      <c r="O221" s="4"/>
      <c r="P221" s="4"/>
      <c r="Q221" s="4"/>
      <c r="R221" s="4"/>
      <c r="S221" s="4"/>
      <c r="T221" s="4"/>
      <c r="U221" s="4"/>
      <c r="V221" s="4"/>
      <c r="W221" s="4"/>
      <c r="X221" s="4"/>
      <c r="Y221" s="4"/>
      <c r="Z221" s="4"/>
      <c r="AA221" s="4"/>
    </row>
    <row r="222" spans="7:28">
      <c r="G222" s="4"/>
      <c r="H222" s="4"/>
      <c r="I222" s="4"/>
      <c r="J222" s="4"/>
      <c r="K222" s="4"/>
      <c r="L222" s="4"/>
      <c r="M222" s="4"/>
      <c r="N222" s="4"/>
      <c r="O222" s="4"/>
      <c r="P222" s="4"/>
      <c r="Q222" s="4"/>
      <c r="R222" s="4"/>
      <c r="S222" s="4"/>
      <c r="T222" s="4"/>
      <c r="U222" s="4"/>
      <c r="V222" s="4"/>
      <c r="W222" s="4"/>
      <c r="X222" s="4"/>
      <c r="Y222" s="4"/>
      <c r="Z222" s="4"/>
      <c r="AA222" s="4"/>
    </row>
    <row r="223" spans="7:28">
      <c r="G223" s="4"/>
      <c r="H223" s="4"/>
      <c r="I223" s="4"/>
      <c r="J223" s="4"/>
      <c r="K223" s="4"/>
      <c r="L223" s="4"/>
      <c r="M223" s="4"/>
      <c r="N223" s="4"/>
      <c r="O223" s="4"/>
      <c r="P223" s="4"/>
      <c r="Q223" s="4"/>
      <c r="R223" s="4"/>
      <c r="S223" s="4"/>
      <c r="T223" s="4"/>
      <c r="U223" s="4"/>
      <c r="V223" s="4"/>
      <c r="W223" s="4"/>
      <c r="X223" s="4"/>
      <c r="Y223" s="4"/>
      <c r="Z223" s="4"/>
      <c r="AA223" s="4"/>
    </row>
    <row r="224" spans="7:28">
      <c r="G224" s="4"/>
      <c r="H224" s="4"/>
      <c r="I224" s="4"/>
      <c r="J224" s="4"/>
      <c r="K224" s="4"/>
      <c r="L224" s="4"/>
      <c r="M224" s="4"/>
      <c r="N224" s="4"/>
      <c r="O224" s="4"/>
      <c r="P224" s="4"/>
      <c r="Q224" s="4"/>
      <c r="R224" s="4"/>
      <c r="S224" s="4"/>
      <c r="T224" s="4"/>
      <c r="U224" s="4"/>
      <c r="V224" s="4"/>
      <c r="W224" s="4"/>
      <c r="X224" s="4"/>
      <c r="Y224" s="4"/>
      <c r="Z224" s="4"/>
      <c r="AA224" s="4"/>
    </row>
    <row r="225" spans="7:27">
      <c r="G225" s="4"/>
      <c r="H225" s="4"/>
      <c r="I225" s="4"/>
      <c r="J225" s="4"/>
      <c r="K225" s="4"/>
      <c r="L225" s="4"/>
      <c r="M225" s="4"/>
      <c r="N225" s="4"/>
      <c r="O225" s="4"/>
      <c r="P225" s="4"/>
      <c r="Q225" s="4"/>
      <c r="R225" s="4"/>
      <c r="S225" s="4"/>
      <c r="T225" s="4"/>
      <c r="U225" s="4"/>
      <c r="V225" s="4"/>
      <c r="W225" s="4"/>
      <c r="X225" s="4"/>
      <c r="Y225" s="4"/>
      <c r="Z225" s="4"/>
      <c r="AA225" s="4"/>
    </row>
    <row r="226" spans="7:27">
      <c r="G226" s="4"/>
      <c r="H226" s="4"/>
      <c r="I226" s="4"/>
      <c r="J226" s="4"/>
      <c r="K226" s="4"/>
      <c r="L226" s="4"/>
      <c r="M226" s="4"/>
      <c r="N226" s="4"/>
      <c r="O226" s="4"/>
      <c r="P226" s="4"/>
      <c r="Q226" s="4"/>
      <c r="R226" s="4"/>
      <c r="S226" s="4"/>
      <c r="T226" s="4"/>
      <c r="U226" s="4"/>
      <c r="V226" s="4"/>
      <c r="W226" s="4"/>
      <c r="X226" s="4"/>
      <c r="Y226" s="4"/>
      <c r="Z226" s="4"/>
      <c r="AA226" s="4"/>
    </row>
    <row r="227" spans="7:27">
      <c r="G227" s="4"/>
      <c r="H227" s="4"/>
      <c r="I227" s="4"/>
      <c r="J227" s="4"/>
      <c r="K227" s="4"/>
      <c r="L227" s="4"/>
      <c r="M227" s="4"/>
      <c r="N227" s="4"/>
      <c r="O227" s="4"/>
      <c r="P227" s="4"/>
      <c r="Q227" s="4"/>
      <c r="R227" s="4"/>
      <c r="S227" s="4"/>
      <c r="T227" s="4"/>
      <c r="U227" s="4"/>
      <c r="V227" s="4"/>
      <c r="W227" s="4"/>
      <c r="X227" s="4"/>
      <c r="Y227" s="4"/>
      <c r="Z227" s="4"/>
      <c r="AA227" s="4"/>
    </row>
    <row r="228" spans="7:27">
      <c r="G228" s="4"/>
      <c r="H228" s="4"/>
      <c r="I228" s="4"/>
      <c r="J228" s="4"/>
      <c r="K228" s="4"/>
      <c r="L228" s="4"/>
      <c r="M228" s="4"/>
      <c r="N228" s="4"/>
      <c r="O228" s="4"/>
      <c r="P228" s="4"/>
      <c r="Q228" s="4"/>
      <c r="R228" s="4"/>
      <c r="S228" s="4"/>
      <c r="T228" s="4"/>
      <c r="U228" s="4"/>
      <c r="V228" s="4"/>
      <c r="W228" s="4"/>
      <c r="X228" s="4"/>
      <c r="Y228" s="4"/>
      <c r="Z228" s="4"/>
      <c r="AA228" s="4"/>
    </row>
    <row r="229" spans="7:27">
      <c r="G229" s="4"/>
      <c r="H229" s="4"/>
      <c r="I229" s="4"/>
      <c r="J229" s="4"/>
      <c r="K229" s="4"/>
      <c r="L229" s="4"/>
      <c r="M229" s="4"/>
      <c r="N229" s="4"/>
      <c r="O229" s="4"/>
      <c r="P229" s="4"/>
      <c r="Q229" s="4"/>
      <c r="R229" s="4"/>
      <c r="S229" s="4"/>
      <c r="T229" s="4"/>
      <c r="U229" s="4"/>
      <c r="V229" s="4"/>
      <c r="W229" s="4"/>
      <c r="X229" s="4"/>
      <c r="Y229" s="4"/>
      <c r="Z229" s="4"/>
      <c r="AA229" s="4"/>
    </row>
    <row r="230" spans="7:27">
      <c r="G230" s="4"/>
      <c r="H230" s="4"/>
      <c r="I230" s="4"/>
      <c r="J230" s="4"/>
      <c r="K230" s="4"/>
      <c r="L230" s="4"/>
      <c r="M230" s="4"/>
      <c r="N230" s="4"/>
      <c r="O230" s="4"/>
      <c r="P230" s="4"/>
      <c r="Q230" s="4"/>
      <c r="R230" s="4"/>
      <c r="S230" s="4"/>
      <c r="T230" s="4"/>
      <c r="U230" s="4"/>
      <c r="V230" s="4"/>
      <c r="W230" s="4"/>
      <c r="X230" s="4"/>
      <c r="Y230" s="4"/>
      <c r="Z230" s="4"/>
      <c r="AA230" s="4"/>
    </row>
    <row r="231" spans="7:27">
      <c r="G231" s="4"/>
      <c r="H231" s="4"/>
      <c r="I231" s="4"/>
      <c r="J231" s="4"/>
      <c r="K231" s="4"/>
      <c r="L231" s="4"/>
      <c r="M231" s="4"/>
      <c r="N231" s="4"/>
      <c r="O231" s="4"/>
      <c r="P231" s="4"/>
      <c r="Q231" s="4"/>
      <c r="R231" s="4"/>
      <c r="S231" s="4"/>
      <c r="T231" s="4"/>
      <c r="U231" s="4"/>
      <c r="V231" s="4"/>
      <c r="W231" s="4"/>
      <c r="X231" s="4"/>
      <c r="Y231" s="4"/>
      <c r="Z231" s="4"/>
      <c r="AA231" s="4"/>
    </row>
    <row r="232" spans="7:27">
      <c r="G232" s="4"/>
      <c r="H232" s="4"/>
      <c r="I232" s="4"/>
      <c r="J232" s="4"/>
      <c r="K232" s="4"/>
      <c r="L232" s="4"/>
      <c r="M232" s="4"/>
      <c r="N232" s="4"/>
      <c r="O232" s="4"/>
      <c r="P232" s="4"/>
      <c r="Q232" s="4"/>
      <c r="R232" s="4"/>
      <c r="S232" s="4"/>
      <c r="T232" s="4"/>
      <c r="U232" s="4"/>
      <c r="V232" s="4"/>
      <c r="W232" s="4"/>
      <c r="X232" s="4"/>
      <c r="Y232" s="4"/>
      <c r="Z232" s="4"/>
      <c r="AA232" s="4"/>
    </row>
    <row r="233" spans="7:27">
      <c r="G233" s="4"/>
      <c r="H233" s="4"/>
      <c r="I233" s="4"/>
      <c r="J233" s="4"/>
      <c r="K233" s="4"/>
      <c r="L233" s="4"/>
      <c r="M233" s="4"/>
      <c r="N233" s="4"/>
      <c r="O233" s="4"/>
      <c r="P233" s="4"/>
      <c r="Q233" s="4"/>
      <c r="R233" s="4"/>
      <c r="S233" s="4"/>
      <c r="T233" s="4"/>
      <c r="U233" s="4"/>
      <c r="V233" s="4"/>
      <c r="W233" s="4"/>
      <c r="X233" s="4"/>
      <c r="Y233" s="4"/>
      <c r="Z233" s="4"/>
      <c r="AA233" s="4"/>
    </row>
    <row r="239" spans="7:27" ht="15.5">
      <c r="H239" s="162" t="s">
        <v>54</v>
      </c>
      <c r="I239" s="417" t="s">
        <v>2</v>
      </c>
      <c r="J239" s="418"/>
      <c r="K239" s="8"/>
      <c r="L239" s="8"/>
      <c r="M239" s="8"/>
      <c r="O239" s="417" t="s">
        <v>8</v>
      </c>
      <c r="P239" s="418"/>
      <c r="Q239" s="8"/>
      <c r="R239" s="8"/>
      <c r="S239" s="8"/>
      <c r="T239" s="4"/>
      <c r="U239" s="417" t="s">
        <v>67</v>
      </c>
      <c r="V239" s="418"/>
      <c r="W239" s="8"/>
      <c r="X239" s="8"/>
      <c r="Y239" s="8"/>
    </row>
    <row r="240" spans="7:27">
      <c r="H240" s="157" t="s">
        <v>55</v>
      </c>
      <c r="I240" s="157" t="s">
        <v>43</v>
      </c>
      <c r="J240" s="157" t="s">
        <v>44</v>
      </c>
      <c r="K240" s="157" t="s">
        <v>45</v>
      </c>
      <c r="L240" s="157" t="s">
        <v>46</v>
      </c>
      <c r="M240" s="162" t="s">
        <v>47</v>
      </c>
      <c r="N240" s="157" t="s">
        <v>57</v>
      </c>
      <c r="O240" s="157" t="s">
        <v>43</v>
      </c>
      <c r="P240" s="157" t="s">
        <v>44</v>
      </c>
      <c r="Q240" s="157" t="s">
        <v>45</v>
      </c>
      <c r="R240" s="157" t="s">
        <v>46</v>
      </c>
      <c r="S240" s="162" t="s">
        <v>47</v>
      </c>
      <c r="T240" s="157" t="s">
        <v>57</v>
      </c>
      <c r="U240" s="157" t="s">
        <v>43</v>
      </c>
      <c r="V240" s="157" t="s">
        <v>44</v>
      </c>
      <c r="W240" s="157" t="s">
        <v>45</v>
      </c>
      <c r="X240" s="157" t="s">
        <v>46</v>
      </c>
      <c r="Y240" s="162" t="s">
        <v>47</v>
      </c>
      <c r="Z240" s="157" t="s">
        <v>57</v>
      </c>
    </row>
    <row r="241" spans="8:26">
      <c r="H241" s="151">
        <v>1</v>
      </c>
      <c r="I241" s="166">
        <f>+I207/$I199</f>
        <v>0.16071428571428573</v>
      </c>
      <c r="J241" s="166">
        <f t="shared" ref="J241:M241" si="250">+J207/$I199</f>
        <v>0.16071428571428573</v>
      </c>
      <c r="K241" s="166">
        <f t="shared" si="250"/>
        <v>0.5357142857142857</v>
      </c>
      <c r="L241" s="166">
        <f t="shared" si="250"/>
        <v>7.1428571428571425E-2</v>
      </c>
      <c r="M241" s="166">
        <f t="shared" si="250"/>
        <v>7.1428571428571425E-2</v>
      </c>
      <c r="N241" s="167">
        <f>SUM(I241:M241)</f>
        <v>1</v>
      </c>
      <c r="O241" s="166">
        <f>+O207/$J199</f>
        <v>0.16071428571428573</v>
      </c>
      <c r="P241" s="166">
        <f t="shared" ref="P241:S241" si="251">+P207/$J199</f>
        <v>0.16071428571428573</v>
      </c>
      <c r="Q241" s="166">
        <f t="shared" si="251"/>
        <v>0.5357142857142857</v>
      </c>
      <c r="R241" s="166">
        <f t="shared" si="251"/>
        <v>7.1428571428571425E-2</v>
      </c>
      <c r="S241" s="166">
        <f t="shared" si="251"/>
        <v>7.1428571428571425E-2</v>
      </c>
      <c r="T241" s="168">
        <f>SUM(O241:S241)</f>
        <v>1</v>
      </c>
      <c r="U241" s="166">
        <f>+U207/$K199</f>
        <v>0.23809523809523808</v>
      </c>
      <c r="V241" s="166">
        <f t="shared" ref="V241:Y241" si="252">+V207/$K199</f>
        <v>0.19047619047619047</v>
      </c>
      <c r="W241" s="166">
        <f t="shared" si="252"/>
        <v>0.2857142857142857</v>
      </c>
      <c r="X241" s="166">
        <f t="shared" si="252"/>
        <v>9.5238095238095233E-2</v>
      </c>
      <c r="Y241" s="166">
        <f t="shared" si="252"/>
        <v>0.19047619047619047</v>
      </c>
      <c r="Z241" s="168">
        <f>SUM(U241:Y241)</f>
        <v>0.99999999999999989</v>
      </c>
    </row>
    <row r="242" spans="8:26">
      <c r="H242" s="152">
        <v>2</v>
      </c>
      <c r="I242" s="164">
        <f t="shared" ref="I242:M244" si="253">+I208/$I200</f>
        <v>0.15686274509803921</v>
      </c>
      <c r="J242" s="164">
        <f t="shared" si="253"/>
        <v>0.13725490196078433</v>
      </c>
      <c r="K242" s="164">
        <f t="shared" si="253"/>
        <v>0.35294117647058826</v>
      </c>
      <c r="L242" s="164">
        <f t="shared" si="253"/>
        <v>0.35294117647058826</v>
      </c>
      <c r="M242" s="164">
        <f t="shared" si="253"/>
        <v>0</v>
      </c>
      <c r="N242" s="169">
        <f t="shared" ref="N242:N244" si="254">SUM(I242:M242)</f>
        <v>1</v>
      </c>
      <c r="O242" s="174">
        <f t="shared" ref="O242:S244" si="255">+O208/$J200</f>
        <v>0.15740740740740741</v>
      </c>
      <c r="P242" s="164">
        <f t="shared" si="255"/>
        <v>0.1388888888888889</v>
      </c>
      <c r="Q242" s="164">
        <f t="shared" si="255"/>
        <v>0.31481481481481483</v>
      </c>
      <c r="R242" s="164">
        <f t="shared" si="255"/>
        <v>0.3888888888888889</v>
      </c>
      <c r="S242" s="164">
        <f t="shared" si="255"/>
        <v>0</v>
      </c>
      <c r="T242" s="170">
        <f t="shared" ref="T242:T244" si="256">SUM(O242:S242)</f>
        <v>1</v>
      </c>
      <c r="U242" s="164">
        <f t="shared" ref="U242:Y244" si="257">+U208/$K200</f>
        <v>0.15384615384615385</v>
      </c>
      <c r="V242" s="164">
        <f t="shared" si="257"/>
        <v>0.23076923076923078</v>
      </c>
      <c r="W242" s="164">
        <f t="shared" si="257"/>
        <v>0.23076923076923078</v>
      </c>
      <c r="X242" s="164">
        <f t="shared" si="257"/>
        <v>0.38461538461538464</v>
      </c>
      <c r="Y242" s="164">
        <f t="shared" si="257"/>
        <v>0</v>
      </c>
      <c r="Z242" s="170">
        <f t="shared" ref="Z242:Z244" si="258">SUM(U242:Y242)</f>
        <v>1</v>
      </c>
    </row>
    <row r="243" spans="8:26">
      <c r="H243" s="152">
        <v>3</v>
      </c>
      <c r="I243" s="164">
        <f t="shared" si="253"/>
        <v>0.1875</v>
      </c>
      <c r="J243" s="164">
        <f t="shared" si="253"/>
        <v>0.1875</v>
      </c>
      <c r="K243" s="164">
        <f t="shared" si="253"/>
        <v>0.625</v>
      </c>
      <c r="L243" s="164">
        <f t="shared" si="253"/>
        <v>0</v>
      </c>
      <c r="M243" s="164">
        <f t="shared" si="253"/>
        <v>0</v>
      </c>
      <c r="N243" s="169">
        <f t="shared" si="254"/>
        <v>1</v>
      </c>
      <c r="O243" s="174">
        <f t="shared" si="255"/>
        <v>0.15384615384615385</v>
      </c>
      <c r="P243" s="164">
        <f t="shared" si="255"/>
        <v>0.15384615384615385</v>
      </c>
      <c r="Q243" s="164">
        <f t="shared" si="255"/>
        <v>0.4358974358974359</v>
      </c>
      <c r="R243" s="164">
        <f t="shared" si="255"/>
        <v>0.25641025641025639</v>
      </c>
      <c r="S243" s="164">
        <f t="shared" si="255"/>
        <v>0</v>
      </c>
      <c r="T243" s="170">
        <f t="shared" si="256"/>
        <v>1</v>
      </c>
      <c r="U243" s="164">
        <f t="shared" si="257"/>
        <v>0.13636363636363635</v>
      </c>
      <c r="V243" s="164">
        <f t="shared" si="257"/>
        <v>0.13636363636363635</v>
      </c>
      <c r="W243" s="164">
        <f t="shared" si="257"/>
        <v>0.72727272727272729</v>
      </c>
      <c r="X243" s="164">
        <f t="shared" si="257"/>
        <v>0</v>
      </c>
      <c r="Y243" s="164">
        <f t="shared" si="257"/>
        <v>0</v>
      </c>
      <c r="Z243" s="170">
        <f t="shared" si="258"/>
        <v>1</v>
      </c>
    </row>
    <row r="244" spans="8:26">
      <c r="H244" s="153">
        <v>4</v>
      </c>
      <c r="I244" s="171">
        <f t="shared" si="253"/>
        <v>0.2</v>
      </c>
      <c r="J244" s="171">
        <f t="shared" si="253"/>
        <v>0.4</v>
      </c>
      <c r="K244" s="171">
        <f t="shared" si="253"/>
        <v>0.4</v>
      </c>
      <c r="L244" s="171">
        <f t="shared" si="253"/>
        <v>0</v>
      </c>
      <c r="M244" s="171">
        <f t="shared" si="253"/>
        <v>0</v>
      </c>
      <c r="N244" s="172">
        <f t="shared" si="254"/>
        <v>1</v>
      </c>
      <c r="O244" s="175">
        <f t="shared" si="255"/>
        <v>0.20689655172413793</v>
      </c>
      <c r="P244" s="171">
        <f t="shared" si="255"/>
        <v>0.31034482758620691</v>
      </c>
      <c r="Q244" s="171">
        <f t="shared" si="255"/>
        <v>0.48275862068965519</v>
      </c>
      <c r="R244" s="171">
        <f t="shared" si="255"/>
        <v>0</v>
      </c>
      <c r="S244" s="171">
        <f t="shared" si="255"/>
        <v>0</v>
      </c>
      <c r="T244" s="173">
        <f t="shared" si="256"/>
        <v>1</v>
      </c>
      <c r="U244" s="171">
        <f t="shared" si="257"/>
        <v>0.2</v>
      </c>
      <c r="V244" s="171">
        <f t="shared" si="257"/>
        <v>0.26666666666666666</v>
      </c>
      <c r="W244" s="171">
        <f t="shared" si="257"/>
        <v>0.53333333333333333</v>
      </c>
      <c r="X244" s="171">
        <f t="shared" si="257"/>
        <v>0</v>
      </c>
      <c r="Y244" s="171">
        <f t="shared" si="257"/>
        <v>0</v>
      </c>
      <c r="Z244" s="173">
        <f t="shared" si="258"/>
        <v>1</v>
      </c>
    </row>
  </sheetData>
  <mergeCells count="20">
    <mergeCell ref="A101:B101"/>
    <mergeCell ref="A121:B121"/>
    <mergeCell ref="A137:B137"/>
    <mergeCell ref="A154:B154"/>
    <mergeCell ref="A168:B168"/>
    <mergeCell ref="A182:B182"/>
    <mergeCell ref="I205:J205"/>
    <mergeCell ref="O205:P205"/>
    <mergeCell ref="U205:V205"/>
    <mergeCell ref="I239:J239"/>
    <mergeCell ref="O239:P239"/>
    <mergeCell ref="U239:V239"/>
    <mergeCell ref="A192:B192"/>
    <mergeCell ref="A194:F194"/>
    <mergeCell ref="A79:B79"/>
    <mergeCell ref="A2:AJ3"/>
    <mergeCell ref="A5:B5"/>
    <mergeCell ref="A20:B20"/>
    <mergeCell ref="A43:B43"/>
    <mergeCell ref="A59:B59"/>
  </mergeCells>
  <pageMargins left="0.70866141732283472" right="0.70866141732283472" top="0.74803149606299213" bottom="0.74803149606299213" header="0.31496062992125984" footer="0.31496062992125984"/>
  <pageSetup paperSize="9" scale="90" fitToWidth="0" orientation="portrait" verticalDpi="300" r:id="rId1"/>
  <rowBreaks count="1" manualBreakCount="1">
    <brk id="4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14"/>
  <sheetViews>
    <sheetView zoomScaleNormal="100" workbookViewId="0"/>
  </sheetViews>
  <sheetFormatPr defaultRowHeight="14.5"/>
  <cols>
    <col min="1" max="1" width="2.7265625" customWidth="1"/>
    <col min="2" max="2" width="20.453125" customWidth="1"/>
    <col min="6" max="6" width="9.36328125" style="367" customWidth="1"/>
    <col min="7" max="27" width="9.36328125" hidden="1" customWidth="1"/>
    <col min="28" max="28" width="9.36328125" customWidth="1"/>
    <col min="29" max="36" width="2.54296875" customWidth="1"/>
  </cols>
  <sheetData>
    <row r="1" spans="1:36" ht="15" thickBot="1"/>
    <row r="2" spans="1:36" ht="14.5" customHeight="1">
      <c r="A2" s="411" t="s">
        <v>118</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3"/>
    </row>
    <row r="3" spans="1:36" ht="15" customHeight="1" thickBot="1">
      <c r="A3" s="414"/>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6"/>
    </row>
    <row r="4" spans="1:36" ht="15" thickBot="1">
      <c r="A4" s="1"/>
      <c r="B4" s="2"/>
      <c r="C4" s="2"/>
      <c r="D4" s="2"/>
      <c r="E4" s="2"/>
      <c r="F4" s="368"/>
      <c r="G4" s="3"/>
      <c r="H4" s="3"/>
      <c r="I4" s="1"/>
      <c r="J4" s="1"/>
      <c r="K4" s="1"/>
      <c r="L4" s="1"/>
      <c r="M4" s="1"/>
      <c r="N4" s="1"/>
      <c r="O4" s="1"/>
      <c r="P4" s="1"/>
      <c r="Q4" s="1"/>
      <c r="R4" s="1"/>
    </row>
    <row r="5" spans="1:36" ht="15" thickBot="1">
      <c r="A5" s="409" t="s">
        <v>1</v>
      </c>
      <c r="B5" s="410"/>
      <c r="C5" s="59" t="s">
        <v>0</v>
      </c>
      <c r="D5" s="59" t="s">
        <v>5</v>
      </c>
      <c r="E5" s="59" t="s">
        <v>6</v>
      </c>
      <c r="F5" s="369" t="s">
        <v>7</v>
      </c>
      <c r="M5" s="8" t="s">
        <v>40</v>
      </c>
      <c r="N5" s="8"/>
      <c r="O5" s="8"/>
      <c r="P5" s="8"/>
      <c r="Q5" s="8"/>
      <c r="R5" s="8" t="s">
        <v>41</v>
      </c>
      <c r="S5" s="8"/>
      <c r="T5" s="8"/>
      <c r="U5" s="8"/>
      <c r="V5" s="8"/>
      <c r="W5" s="8" t="s">
        <v>42</v>
      </c>
      <c r="X5" s="8"/>
      <c r="Y5" s="8"/>
      <c r="Z5" s="8"/>
      <c r="AA5" s="5"/>
    </row>
    <row r="6" spans="1:36">
      <c r="G6" s="4"/>
      <c r="H6" s="4"/>
      <c r="I6" s="4"/>
      <c r="J6" s="4"/>
      <c r="K6" s="4"/>
      <c r="L6" s="4"/>
      <c r="M6" s="8" t="s">
        <v>43</v>
      </c>
      <c r="N6" s="8" t="s">
        <v>44</v>
      </c>
      <c r="O6" s="8" t="s">
        <v>45</v>
      </c>
      <c r="P6" s="8" t="s">
        <v>46</v>
      </c>
      <c r="Q6" s="8" t="s">
        <v>47</v>
      </c>
      <c r="R6" s="8" t="s">
        <v>43</v>
      </c>
      <c r="S6" s="8" t="s">
        <v>44</v>
      </c>
      <c r="T6" s="8" t="s">
        <v>45</v>
      </c>
      <c r="U6" s="8" t="s">
        <v>46</v>
      </c>
      <c r="V6" s="8" t="s">
        <v>47</v>
      </c>
      <c r="W6" s="8" t="s">
        <v>43</v>
      </c>
      <c r="X6" s="8" t="s">
        <v>44</v>
      </c>
      <c r="Y6" s="8" t="s">
        <v>45</v>
      </c>
      <c r="Z6" s="8" t="s">
        <v>46</v>
      </c>
      <c r="AA6" s="8" t="s">
        <v>47</v>
      </c>
    </row>
    <row r="7" spans="1:36">
      <c r="A7" s="91">
        <v>1</v>
      </c>
      <c r="B7" s="9" t="s">
        <v>8</v>
      </c>
      <c r="C7" s="104">
        <v>0.5</v>
      </c>
      <c r="D7" s="105">
        <v>5</v>
      </c>
      <c r="E7" s="106">
        <v>1</v>
      </c>
      <c r="F7" s="105">
        <f>MROUND(BP*C7,AR)</f>
        <v>50</v>
      </c>
      <c r="G7" s="107"/>
      <c r="H7" s="107"/>
      <c r="I7" s="88">
        <f t="shared" ref="I7:I10" si="0">+D7*E7</f>
        <v>5</v>
      </c>
      <c r="J7" s="88">
        <f>+I7*F7</f>
        <v>250</v>
      </c>
      <c r="K7" s="107"/>
      <c r="L7" s="107"/>
      <c r="M7" s="107"/>
      <c r="N7" s="107"/>
      <c r="O7" s="107"/>
      <c r="P7" s="107"/>
      <c r="Q7" s="107"/>
      <c r="R7" s="88">
        <f>IF(ISNUMBER(SEARCH("bench",$B7)),IF($C7&gt;=0.5,IF($C7&lt;0.6,$D7*$E7," ")," ")," ")</f>
        <v>5</v>
      </c>
      <c r="S7" s="88" t="str">
        <f>IF(ISNUMBER(SEARCH("bench",$B7)),IF($C7&gt;=0.6,IF($C7&lt;0.7,$D7*$E7," ")," ")," ")</f>
        <v xml:space="preserve"> </v>
      </c>
      <c r="T7" s="88" t="str">
        <f>IF(ISNUMBER(SEARCH("bench",$B7)),IF($C7&gt;=0.7,IF($C7&lt;0.8,$D7*$E7," ")," ")," ")</f>
        <v xml:space="preserve"> </v>
      </c>
      <c r="U7" s="88" t="str">
        <f>IF(ISNUMBER(SEARCH("bench",$B7)),IF($C7&gt;=0.8,IF($C7&lt;0.9,$D7*$E7," ")," ")," ")</f>
        <v xml:space="preserve"> </v>
      </c>
      <c r="V7" s="88" t="str">
        <f>IF(ISNUMBER(SEARCH("bench",$B7)),IF($C7&gt;=0.9,$D7*$E7," ")," ")</f>
        <v xml:space="preserve"> </v>
      </c>
      <c r="W7" s="107"/>
      <c r="X7" s="107"/>
      <c r="Y7" s="107"/>
      <c r="Z7" s="107"/>
      <c r="AA7" s="107"/>
      <c r="AB7" s="108"/>
      <c r="AC7" s="84"/>
      <c r="AD7" s="109"/>
      <c r="AE7" s="109"/>
      <c r="AF7" s="109"/>
      <c r="AG7" s="109"/>
      <c r="AH7" s="109"/>
      <c r="AI7" s="109"/>
      <c r="AJ7" s="110"/>
    </row>
    <row r="8" spans="1:36">
      <c r="A8" s="91"/>
      <c r="B8" s="92" t="str">
        <f>+B7</f>
        <v>BenchPress</v>
      </c>
      <c r="C8" s="10">
        <v>0.6</v>
      </c>
      <c r="D8" s="11">
        <v>4</v>
      </c>
      <c r="E8" s="12">
        <v>1</v>
      </c>
      <c r="F8" s="11">
        <f>MROUND(BP*C8,AR)</f>
        <v>60</v>
      </c>
      <c r="G8" s="4"/>
      <c r="H8" s="4"/>
      <c r="I8" s="111">
        <f t="shared" si="0"/>
        <v>4</v>
      </c>
      <c r="J8" s="111">
        <f t="shared" ref="J8:J10" si="1">+I8*F8</f>
        <v>240</v>
      </c>
      <c r="K8" s="4"/>
      <c r="L8" s="4"/>
      <c r="M8" s="4"/>
      <c r="N8" s="4"/>
      <c r="O8" s="4"/>
      <c r="P8" s="4"/>
      <c r="Q8" s="4"/>
      <c r="R8" s="111" t="str">
        <f>IF(ISNUMBER(SEARCH("bench",$B8)),IF($C8&gt;=0.5,IF($C8&lt;0.6,$D8*$E8," ")," ")," ")</f>
        <v xml:space="preserve"> </v>
      </c>
      <c r="S8" s="111">
        <f>IF(ISNUMBER(SEARCH("bench",$B8)),IF($C8&gt;=0.6,IF($C8&lt;0.7,$D8*$E8," ")," ")," ")</f>
        <v>4</v>
      </c>
      <c r="T8" s="111" t="str">
        <f>IF(ISNUMBER(SEARCH("bench",$B8)),IF($C8&gt;=0.7,IF($C8&lt;0.8,$D8*$E8," ")," ")," ")</f>
        <v xml:space="preserve"> </v>
      </c>
      <c r="U8" s="111" t="str">
        <f>IF(ISNUMBER(SEARCH("bench",$B8)),IF($C8&gt;=0.8,IF($C8&lt;0.9,$D8*$E8," ")," ")," ")</f>
        <v xml:space="preserve"> </v>
      </c>
      <c r="V8" s="111" t="str">
        <f>IF(ISNUMBER(SEARCH("bench",$B8)),IF($C8&gt;=0.9,$D8*$E8," ")," ")</f>
        <v xml:space="preserve"> </v>
      </c>
      <c r="W8" s="4"/>
      <c r="X8" s="4"/>
      <c r="Y8" s="4"/>
      <c r="Z8" s="4"/>
      <c r="AA8" s="4"/>
      <c r="AB8" s="5"/>
      <c r="AC8" s="96"/>
      <c r="AD8" s="8"/>
      <c r="AE8" s="8"/>
      <c r="AF8" s="8"/>
      <c r="AG8" s="8"/>
      <c r="AH8" s="8"/>
      <c r="AI8" s="8"/>
      <c r="AJ8" s="16"/>
    </row>
    <row r="9" spans="1:36">
      <c r="A9" s="15"/>
      <c r="B9" s="92" t="str">
        <f t="shared" ref="B9:B10" si="2">+B8</f>
        <v>BenchPress</v>
      </c>
      <c r="C9" s="10">
        <v>0.7</v>
      </c>
      <c r="D9" s="11">
        <v>3</v>
      </c>
      <c r="E9" s="12">
        <v>2</v>
      </c>
      <c r="F9" s="11">
        <f>MROUND(BP*C9,AR)</f>
        <v>70</v>
      </c>
      <c r="G9" s="4"/>
      <c r="H9" s="4"/>
      <c r="I9" s="111">
        <f t="shared" si="0"/>
        <v>6</v>
      </c>
      <c r="J9" s="111">
        <f t="shared" si="1"/>
        <v>420</v>
      </c>
      <c r="K9" s="4"/>
      <c r="L9" s="4"/>
      <c r="M9" s="4"/>
      <c r="N9" s="4"/>
      <c r="O9" s="4"/>
      <c r="P9" s="4"/>
      <c r="Q9" s="4"/>
      <c r="R9" s="111" t="str">
        <f>IF(ISNUMBER(SEARCH("bench",$B9)),IF($C9&gt;=0.5,IF($C9&lt;0.6,$D9*$E9," ")," ")," ")</f>
        <v xml:space="preserve"> </v>
      </c>
      <c r="S9" s="111" t="str">
        <f>IF(ISNUMBER(SEARCH("bench",$B9)),IF($C9&gt;=0.6,IF($C9&lt;0.7,$D9*$E9," ")," ")," ")</f>
        <v xml:space="preserve"> </v>
      </c>
      <c r="T9" s="111">
        <f>IF(ISNUMBER(SEARCH("bench",$B9)),IF($C9&gt;=0.7,IF($C9&lt;0.8,$D9*$E9," ")," ")," ")</f>
        <v>6</v>
      </c>
      <c r="U9" s="111" t="str">
        <f>IF(ISNUMBER(SEARCH("bench",$B9)),IF($C9&gt;=0.8,IF($C9&lt;0.9,$D9*$E9," ")," ")," ")</f>
        <v xml:space="preserve"> </v>
      </c>
      <c r="V9" s="111" t="str">
        <f>IF(ISNUMBER(SEARCH("bench",$B9)),IF($C9&gt;=0.9,$D9*$E9," ")," ")</f>
        <v xml:space="preserve"> </v>
      </c>
      <c r="W9" s="4"/>
      <c r="X9" s="4"/>
      <c r="Y9" s="4"/>
      <c r="Z9" s="4"/>
      <c r="AA9" s="4"/>
      <c r="AB9" s="5"/>
      <c r="AC9" s="13"/>
      <c r="AD9" s="13"/>
      <c r="AE9" s="8"/>
      <c r="AF9" s="8"/>
      <c r="AG9" s="8"/>
      <c r="AH9" s="8"/>
      <c r="AI9" s="8"/>
      <c r="AJ9" s="16"/>
    </row>
    <row r="10" spans="1:36">
      <c r="A10" s="15"/>
      <c r="B10" s="92" t="str">
        <f t="shared" si="2"/>
        <v>BenchPress</v>
      </c>
      <c r="C10" s="10">
        <v>0.75</v>
      </c>
      <c r="D10" s="11">
        <v>3</v>
      </c>
      <c r="E10" s="12">
        <v>5</v>
      </c>
      <c r="F10" s="11">
        <f>MROUND(BP*C10,AR)</f>
        <v>75</v>
      </c>
      <c r="G10" s="4"/>
      <c r="H10" s="4"/>
      <c r="I10" s="111">
        <f t="shared" si="0"/>
        <v>15</v>
      </c>
      <c r="J10" s="111">
        <f t="shared" si="1"/>
        <v>1125</v>
      </c>
      <c r="K10" s="4"/>
      <c r="L10" s="4"/>
      <c r="M10" s="4"/>
      <c r="N10" s="4"/>
      <c r="O10" s="4"/>
      <c r="P10" s="4"/>
      <c r="Q10" s="4"/>
      <c r="R10" s="111" t="str">
        <f>IF(ISNUMBER(SEARCH("bench",$B10)),IF($C10&gt;=0.5,IF($C10&lt;0.6,$D10*$E10," ")," ")," ")</f>
        <v xml:space="preserve"> </v>
      </c>
      <c r="S10" s="111" t="str">
        <f>IF(ISNUMBER(SEARCH("bench",$B10)),IF($C10&gt;=0.6,IF($C10&lt;0.7,$D10*$E10," ")," ")," ")</f>
        <v xml:space="preserve"> </v>
      </c>
      <c r="T10" s="111">
        <f>IF(ISNUMBER(SEARCH("bench",$B10)),IF($C10&gt;=0.7,IF($C10&lt;0.8,$D10*$E10," ")," ")," ")</f>
        <v>15</v>
      </c>
      <c r="U10" s="111" t="str">
        <f>IF(ISNUMBER(SEARCH("bench",$B10)),IF($C10&gt;=0.8,IF($C10&lt;0.9,$D10*$E10," ")," ")," ")</f>
        <v xml:space="preserve"> </v>
      </c>
      <c r="V10" s="111" t="str">
        <f>IF(ISNUMBER(SEARCH("bench",$B10)),IF($C10&gt;=0.9,$D10*$E10," ")," ")</f>
        <v xml:space="preserve"> </v>
      </c>
      <c r="W10" s="4"/>
      <c r="X10" s="4"/>
      <c r="Y10" s="4"/>
      <c r="Z10" s="4"/>
      <c r="AA10" s="4"/>
      <c r="AB10" s="5"/>
      <c r="AC10" s="13"/>
      <c r="AD10" s="13"/>
      <c r="AE10" s="13"/>
      <c r="AF10" s="13"/>
      <c r="AG10" s="13"/>
      <c r="AH10" s="8"/>
      <c r="AI10" s="8"/>
      <c r="AJ10" s="16"/>
    </row>
    <row r="11" spans="1:36">
      <c r="A11" s="31"/>
      <c r="B11" s="8"/>
      <c r="C11" s="8"/>
      <c r="D11" s="8"/>
      <c r="E11" s="8"/>
      <c r="F11" s="366"/>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16"/>
    </row>
    <row r="12" spans="1:36">
      <c r="A12" s="112">
        <v>2</v>
      </c>
      <c r="B12" s="113" t="s">
        <v>2</v>
      </c>
      <c r="C12" s="35">
        <v>0.5</v>
      </c>
      <c r="D12" s="36">
        <v>5</v>
      </c>
      <c r="E12" s="37">
        <v>1</v>
      </c>
      <c r="F12" s="36">
        <f>MROUND(SQ*C12,AR)</f>
        <v>50</v>
      </c>
      <c r="G12" s="114">
        <f>+D12*E12</f>
        <v>5</v>
      </c>
      <c r="H12" s="114">
        <f>+F12*G12</f>
        <v>250</v>
      </c>
      <c r="I12" s="8"/>
      <c r="J12" s="8"/>
      <c r="K12" s="4"/>
      <c r="L12" s="4"/>
      <c r="M12" s="114">
        <f t="shared" ref="M12:M14" si="3">IF(ISNUMBER(SEARCH("squat",$B12)),IF($C12&gt;=0.5,IF($C12&lt;0.6,$D12*$E12," ")," ")," ")</f>
        <v>5</v>
      </c>
      <c r="N12" s="114" t="str">
        <f t="shared" ref="N12:N14" si="4">IF(ISNUMBER(SEARCH("squat",$B12)),IF($C12&gt;=0.6,IF($C12&lt;0.7,$D12*$E12," ")," ")," ")</f>
        <v xml:space="preserve"> </v>
      </c>
      <c r="O12" s="114" t="str">
        <f t="shared" ref="O12:O14" si="5">IF(ISNUMBER(SEARCH("squat",$B12)),IF($C12&gt;=0.7,IF($C12&lt;0.8,$D12*$E12," ")," ")," ")</f>
        <v xml:space="preserve"> </v>
      </c>
      <c r="P12" s="114" t="str">
        <f t="shared" ref="P12:P14" si="6">IF(ISNUMBER(SEARCH("squat",$B12)),IF($C12&gt;=0.8,IF($C12&lt;0.9,$D12*$E12," ")," ")," ")</f>
        <v xml:space="preserve"> </v>
      </c>
      <c r="Q12" s="114" t="str">
        <f t="shared" ref="Q12:Q14" si="7">IF(ISNUMBER(SEARCH("squat",$B12)),IF($C12&gt;=0.9,$D12*$E12," ")," ")</f>
        <v xml:space="preserve"> </v>
      </c>
      <c r="R12" s="4"/>
      <c r="S12" s="4"/>
      <c r="T12" s="4"/>
      <c r="U12" s="4"/>
      <c r="V12" s="4"/>
      <c r="W12" s="4"/>
      <c r="X12" s="4"/>
      <c r="Y12" s="4"/>
      <c r="Z12" s="4"/>
      <c r="AA12" s="4"/>
      <c r="AB12" s="5"/>
      <c r="AC12" s="13"/>
      <c r="AD12" s="8"/>
      <c r="AE12" s="8"/>
      <c r="AF12" s="8"/>
      <c r="AG12" s="8"/>
      <c r="AH12" s="8"/>
      <c r="AI12" s="8"/>
      <c r="AJ12" s="16"/>
    </row>
    <row r="13" spans="1:36">
      <c r="A13" s="38"/>
      <c r="B13" s="97" t="str">
        <f>+B12</f>
        <v>Squat</v>
      </c>
      <c r="C13" s="35">
        <v>0.6</v>
      </c>
      <c r="D13" s="36">
        <v>5</v>
      </c>
      <c r="E13" s="37">
        <v>1</v>
      </c>
      <c r="F13" s="36">
        <f>MROUND(SQ*C13,AR)</f>
        <v>60</v>
      </c>
      <c r="G13" s="114">
        <f t="shared" ref="G13:G14" si="8">+D13*E13</f>
        <v>5</v>
      </c>
      <c r="H13" s="114">
        <f t="shared" ref="H13:H14" si="9">+F13*G13</f>
        <v>300</v>
      </c>
      <c r="I13" s="4"/>
      <c r="J13" s="4"/>
      <c r="K13" s="4"/>
      <c r="L13" s="4"/>
      <c r="M13" s="114" t="str">
        <f t="shared" si="3"/>
        <v xml:space="preserve"> </v>
      </c>
      <c r="N13" s="114">
        <f t="shared" si="4"/>
        <v>5</v>
      </c>
      <c r="O13" s="114" t="str">
        <f t="shared" si="5"/>
        <v xml:space="preserve"> </v>
      </c>
      <c r="P13" s="114" t="str">
        <f t="shared" si="6"/>
        <v xml:space="preserve"> </v>
      </c>
      <c r="Q13" s="114" t="str">
        <f t="shared" si="7"/>
        <v xml:space="preserve"> </v>
      </c>
      <c r="R13" s="4"/>
      <c r="S13" s="4"/>
      <c r="T13" s="4"/>
      <c r="U13" s="4"/>
      <c r="V13" s="4"/>
      <c r="W13" s="4"/>
      <c r="X13" s="4"/>
      <c r="Y13" s="4"/>
      <c r="Z13" s="4"/>
      <c r="AA13" s="4"/>
      <c r="AB13" s="5"/>
      <c r="AC13" s="47"/>
      <c r="AD13" s="8"/>
      <c r="AE13" s="8"/>
      <c r="AF13" s="8"/>
      <c r="AG13" s="8"/>
      <c r="AH13" s="8"/>
      <c r="AI13" s="8"/>
      <c r="AJ13" s="16"/>
    </row>
    <row r="14" spans="1:36">
      <c r="A14" s="38"/>
      <c r="B14" s="115" t="str">
        <f>+B13</f>
        <v>Squat</v>
      </c>
      <c r="C14" s="35">
        <v>0.7</v>
      </c>
      <c r="D14" s="36">
        <v>5</v>
      </c>
      <c r="E14" s="37">
        <v>5</v>
      </c>
      <c r="F14" s="36">
        <f>MROUND(SQ*C14,AR)</f>
        <v>70</v>
      </c>
      <c r="G14" s="114">
        <f t="shared" si="8"/>
        <v>25</v>
      </c>
      <c r="H14" s="114">
        <f t="shared" si="9"/>
        <v>1750</v>
      </c>
      <c r="I14" s="4"/>
      <c r="J14" s="4"/>
      <c r="K14" s="4"/>
      <c r="L14" s="4"/>
      <c r="M14" s="114" t="str">
        <f t="shared" si="3"/>
        <v xml:space="preserve"> </v>
      </c>
      <c r="N14" s="114" t="str">
        <f t="shared" si="4"/>
        <v xml:space="preserve"> </v>
      </c>
      <c r="O14" s="114">
        <f t="shared" si="5"/>
        <v>25</v>
      </c>
      <c r="P14" s="114" t="str">
        <f t="shared" si="6"/>
        <v xml:space="preserve"> </v>
      </c>
      <c r="Q14" s="114" t="str">
        <f t="shared" si="7"/>
        <v xml:space="preserve"> </v>
      </c>
      <c r="R14" s="4"/>
      <c r="S14" s="4"/>
      <c r="T14" s="4"/>
      <c r="U14" s="4"/>
      <c r="V14" s="4"/>
      <c r="W14" s="4"/>
      <c r="X14" s="4"/>
      <c r="Y14" s="4"/>
      <c r="Z14" s="4"/>
      <c r="AA14" s="4"/>
      <c r="AB14" s="5"/>
      <c r="AC14" s="13"/>
      <c r="AD14" s="13"/>
      <c r="AE14" s="13"/>
      <c r="AF14" s="13"/>
      <c r="AG14" s="13"/>
      <c r="AH14" s="8"/>
      <c r="AI14" s="8"/>
      <c r="AJ14" s="16"/>
    </row>
    <row r="15" spans="1:36">
      <c r="A15" s="31"/>
      <c r="B15" s="8"/>
      <c r="C15" s="8"/>
      <c r="D15" s="8"/>
      <c r="E15" s="8"/>
      <c r="F15" s="366"/>
      <c r="G15" s="4"/>
      <c r="H15" s="4"/>
      <c r="I15" s="4"/>
      <c r="J15" s="4"/>
      <c r="K15" s="4"/>
      <c r="L15" s="4"/>
      <c r="M15" s="4"/>
      <c r="N15" s="4"/>
      <c r="O15" s="4"/>
      <c r="P15" s="4"/>
      <c r="Q15" s="4"/>
      <c r="R15" s="4"/>
      <c r="S15" s="4"/>
      <c r="T15" s="4"/>
      <c r="U15" s="4"/>
      <c r="V15" s="4"/>
      <c r="W15" s="4"/>
      <c r="X15" s="4"/>
      <c r="Y15" s="4"/>
      <c r="Z15" s="4"/>
      <c r="AA15" s="4"/>
      <c r="AB15" s="5"/>
      <c r="AC15" s="8"/>
      <c r="AD15" s="8"/>
      <c r="AE15" s="8"/>
      <c r="AF15" s="8"/>
      <c r="AG15" s="8"/>
      <c r="AH15" s="8"/>
      <c r="AI15" s="8"/>
      <c r="AJ15" s="16"/>
    </row>
    <row r="16" spans="1:36">
      <c r="A16" s="15">
        <v>3</v>
      </c>
      <c r="B16" s="116" t="s">
        <v>92</v>
      </c>
      <c r="C16" s="117">
        <v>0.5</v>
      </c>
      <c r="D16" s="118">
        <v>6</v>
      </c>
      <c r="E16" s="119">
        <v>1</v>
      </c>
      <c r="F16" s="11">
        <f>MROUND(BP*C16,AR)</f>
        <v>50</v>
      </c>
      <c r="G16" s="4"/>
      <c r="H16" s="4"/>
      <c r="I16" s="120">
        <f t="shared" ref="I16:I18" si="10">+D16*E16</f>
        <v>6</v>
      </c>
      <c r="J16" s="120">
        <f>+I16*F16</f>
        <v>300</v>
      </c>
      <c r="K16" s="4"/>
      <c r="L16" s="4"/>
      <c r="M16" s="4"/>
      <c r="N16" s="4"/>
      <c r="O16" s="4"/>
      <c r="P16" s="4"/>
      <c r="Q16" s="4"/>
      <c r="R16" s="120">
        <f>IF(ISNUMBER(SEARCH("bench",$B16)),IF($C16&gt;=0.5,IF($C16&lt;0.6,$D16*$E16," ")," ")," ")</f>
        <v>6</v>
      </c>
      <c r="S16" s="120" t="str">
        <f>IF(ISNUMBER(SEARCH("bench",$B16)),IF($C16&gt;=0.6,IF($C16&lt;0.7,$D16*$E16," ")," ")," ")</f>
        <v xml:space="preserve"> </v>
      </c>
      <c r="T16" s="120" t="str">
        <f>IF(ISNUMBER(SEARCH("bench",$B16)),IF($C16&gt;=0.7,IF($C16&lt;0.8,$D16*$E16," ")," ")," ")</f>
        <v xml:space="preserve"> </v>
      </c>
      <c r="U16" s="120" t="str">
        <f>IF(ISNUMBER(SEARCH("bench",$B16)),IF($C16&gt;=0.8,IF($C16&lt;0.9,$D16*$E16," ")," ")," ")</f>
        <v xml:space="preserve"> </v>
      </c>
      <c r="V16" s="120" t="str">
        <f>IF(ISNUMBER(SEARCH("bench",$B16)),IF($C16&gt;=0.9,$D16*$E16," ")," ")</f>
        <v xml:space="preserve"> </v>
      </c>
      <c r="W16" s="4"/>
      <c r="X16" s="4"/>
      <c r="Y16" s="4"/>
      <c r="Z16" s="4"/>
      <c r="AA16" s="4"/>
      <c r="AB16" s="5"/>
      <c r="AC16" s="13"/>
      <c r="AD16" s="8"/>
      <c r="AE16" s="8"/>
      <c r="AF16" s="8"/>
      <c r="AG16" s="8"/>
      <c r="AH16" s="8"/>
      <c r="AI16" s="8"/>
      <c r="AJ16" s="16"/>
    </row>
    <row r="17" spans="1:36">
      <c r="A17" s="121"/>
      <c r="B17" s="122" t="str">
        <f>+B16</f>
        <v>BenchPress w. Chains</v>
      </c>
      <c r="C17" s="10">
        <v>0.6</v>
      </c>
      <c r="D17" s="11">
        <v>6</v>
      </c>
      <c r="E17" s="12">
        <v>1</v>
      </c>
      <c r="F17" s="11">
        <f>MROUND(BP*C17,AR)</f>
        <v>60</v>
      </c>
      <c r="G17" s="4"/>
      <c r="H17" s="4"/>
      <c r="I17" s="111">
        <f t="shared" si="10"/>
        <v>6</v>
      </c>
      <c r="J17" s="111">
        <f t="shared" ref="J17:J18" si="11">+I17*F17</f>
        <v>360</v>
      </c>
      <c r="K17" s="4"/>
      <c r="L17" s="4"/>
      <c r="M17" s="4"/>
      <c r="N17" s="4"/>
      <c r="O17" s="4"/>
      <c r="P17" s="4"/>
      <c r="Q17" s="4"/>
      <c r="R17" s="111" t="str">
        <f>IF(ISNUMBER(SEARCH("bench",$B17)),IF($C17&gt;=0.5,IF($C17&lt;0.6,$D17*$E17," ")," ")," ")</f>
        <v xml:space="preserve"> </v>
      </c>
      <c r="S17" s="111">
        <f>IF(ISNUMBER(SEARCH("bench",$B17)),IF($C17&gt;=0.6,IF($C17&lt;0.7,$D17*$E17," ")," ")," ")</f>
        <v>6</v>
      </c>
      <c r="T17" s="111" t="str">
        <f>IF(ISNUMBER(SEARCH("bench",$B17)),IF($C17&gt;=0.7,IF($C17&lt;0.8,$D17*$E17," ")," ")," ")</f>
        <v xml:space="preserve"> </v>
      </c>
      <c r="U17" s="111" t="str">
        <f>IF(ISNUMBER(SEARCH("bench",$B17)),IF($C17&gt;=0.8,IF($C17&lt;0.9,$D17*$E17," ")," ")," ")</f>
        <v xml:space="preserve"> </v>
      </c>
      <c r="V17" s="111" t="str">
        <f>IF(ISNUMBER(SEARCH("bench",$B17)),IF($C17&gt;=0.9,$D17*$E17," ")," ")</f>
        <v xml:space="preserve"> </v>
      </c>
      <c r="W17" s="4"/>
      <c r="X17" s="4"/>
      <c r="Y17" s="4"/>
      <c r="Z17" s="4"/>
      <c r="AA17" s="4"/>
      <c r="AB17" s="5"/>
      <c r="AC17" s="123"/>
      <c r="AD17" s="8"/>
      <c r="AE17" s="8"/>
      <c r="AF17" s="8"/>
      <c r="AG17" s="8"/>
      <c r="AH17" s="8"/>
      <c r="AI17" s="8"/>
      <c r="AJ17" s="16"/>
    </row>
    <row r="18" spans="1:36">
      <c r="A18" s="15"/>
      <c r="B18" s="122" t="str">
        <f t="shared" ref="B18" si="12">+B17</f>
        <v>BenchPress w. Chains</v>
      </c>
      <c r="C18" s="10">
        <v>0.65</v>
      </c>
      <c r="D18" s="11">
        <v>6</v>
      </c>
      <c r="E18" s="12">
        <v>4</v>
      </c>
      <c r="F18" s="11">
        <f>MROUND(BP*C18,AR)</f>
        <v>65</v>
      </c>
      <c r="G18" s="4"/>
      <c r="H18" s="4"/>
      <c r="I18" s="111">
        <f t="shared" si="10"/>
        <v>24</v>
      </c>
      <c r="J18" s="111">
        <f t="shared" si="11"/>
        <v>1560</v>
      </c>
      <c r="K18" s="4"/>
      <c r="L18" s="4"/>
      <c r="M18" s="4"/>
      <c r="N18" s="4"/>
      <c r="O18" s="4"/>
      <c r="P18" s="4"/>
      <c r="Q18" s="4"/>
      <c r="R18" s="111" t="str">
        <f>IF(ISNUMBER(SEARCH("bench",$B18)),IF($C18&gt;=0.5,IF($C18&lt;0.6,$D18*$E18," ")," ")," ")</f>
        <v xml:space="preserve"> </v>
      </c>
      <c r="S18" s="111">
        <f>IF(ISNUMBER(SEARCH("bench",$B18)),IF($C18&gt;=0.6,IF($C18&lt;0.7,$D18*$E18," ")," ")," ")</f>
        <v>24</v>
      </c>
      <c r="T18" s="111" t="str">
        <f>IF(ISNUMBER(SEARCH("bench",$B18)),IF($C18&gt;=0.7,IF($C18&lt;0.8,$D18*$E18," ")," ")," ")</f>
        <v xml:space="preserve"> </v>
      </c>
      <c r="U18" s="111" t="str">
        <f>IF(ISNUMBER(SEARCH("bench",$B18)),IF($C18&gt;=0.8,IF($C18&lt;0.9,$D18*$E18," ")," ")," ")</f>
        <v xml:space="preserve"> </v>
      </c>
      <c r="V18" s="111" t="str">
        <f>IF(ISNUMBER(SEARCH("bench",$B18)),IF($C18&gt;=0.9,$D18*$E18," ")," ")</f>
        <v xml:space="preserve"> </v>
      </c>
      <c r="W18" s="4"/>
      <c r="X18" s="4"/>
      <c r="Y18" s="4"/>
      <c r="Z18" s="4"/>
      <c r="AA18" s="4"/>
      <c r="AB18" s="5"/>
      <c r="AC18" s="13"/>
      <c r="AD18" s="13"/>
      <c r="AE18" s="13"/>
      <c r="AF18" s="13"/>
      <c r="AG18" s="8"/>
      <c r="AH18" s="8"/>
      <c r="AI18" s="8"/>
      <c r="AJ18" s="16"/>
    </row>
    <row r="19" spans="1:36">
      <c r="A19" s="31"/>
      <c r="B19" s="8"/>
      <c r="C19" s="8"/>
      <c r="D19" s="8"/>
      <c r="E19" s="8"/>
      <c r="F19" s="366"/>
      <c r="G19" s="4"/>
      <c r="H19" s="4"/>
      <c r="I19" s="4"/>
      <c r="J19" s="4"/>
      <c r="K19" s="4"/>
      <c r="L19" s="4"/>
      <c r="M19" s="4"/>
      <c r="N19" s="4"/>
      <c r="O19" s="4"/>
      <c r="P19" s="4"/>
      <c r="Q19" s="4"/>
      <c r="R19" s="4"/>
      <c r="S19" s="4"/>
      <c r="T19" s="4"/>
      <c r="U19" s="4"/>
      <c r="V19" s="4"/>
      <c r="W19" s="4"/>
      <c r="X19" s="4"/>
      <c r="Y19" s="4"/>
      <c r="Z19" s="4"/>
      <c r="AA19" s="4"/>
      <c r="AB19" s="8"/>
      <c r="AC19" s="8"/>
      <c r="AD19" s="8"/>
      <c r="AE19" s="8"/>
      <c r="AF19" s="8"/>
      <c r="AG19" s="8"/>
      <c r="AH19" s="8"/>
      <c r="AI19" s="8"/>
      <c r="AJ19" s="16"/>
    </row>
    <row r="20" spans="1:36">
      <c r="A20" s="124">
        <v>4</v>
      </c>
      <c r="B20" s="125" t="s">
        <v>3</v>
      </c>
      <c r="C20" s="126"/>
      <c r="D20" s="127">
        <v>10</v>
      </c>
      <c r="E20" s="128">
        <v>5</v>
      </c>
      <c r="F20" s="127"/>
      <c r="G20" s="4"/>
      <c r="H20" s="4"/>
      <c r="I20" s="4"/>
      <c r="J20" s="4"/>
      <c r="K20" s="4"/>
      <c r="L20" s="4"/>
      <c r="M20" s="4"/>
      <c r="N20" s="4"/>
      <c r="O20" s="4"/>
      <c r="P20" s="4"/>
      <c r="Q20" s="4"/>
      <c r="R20" s="4"/>
      <c r="S20" s="4"/>
      <c r="T20" s="4"/>
      <c r="U20" s="4"/>
      <c r="V20" s="4"/>
      <c r="W20" s="4"/>
      <c r="X20" s="4"/>
      <c r="Y20" s="4"/>
      <c r="Z20" s="4"/>
      <c r="AA20" s="4"/>
      <c r="AB20" s="8"/>
      <c r="AC20" s="125"/>
      <c r="AD20" s="125"/>
      <c r="AE20" s="125"/>
      <c r="AF20" s="125"/>
      <c r="AG20" s="125"/>
      <c r="AH20" s="8"/>
      <c r="AI20" s="8"/>
      <c r="AJ20" s="16"/>
    </row>
    <row r="21" spans="1:36">
      <c r="A21" s="124">
        <v>5</v>
      </c>
      <c r="B21" s="125" t="s">
        <v>48</v>
      </c>
      <c r="C21" s="126"/>
      <c r="D21" s="127">
        <v>5</v>
      </c>
      <c r="E21" s="128">
        <v>5</v>
      </c>
      <c r="F21" s="127"/>
      <c r="G21" s="90"/>
      <c r="H21" s="90"/>
      <c r="I21" s="90"/>
      <c r="J21" s="90"/>
      <c r="K21" s="90"/>
      <c r="L21" s="90"/>
      <c r="M21" s="90"/>
      <c r="N21" s="90"/>
      <c r="O21" s="90"/>
      <c r="P21" s="90"/>
      <c r="Q21" s="90"/>
      <c r="R21" s="90"/>
      <c r="S21" s="90"/>
      <c r="T21" s="90"/>
      <c r="U21" s="90"/>
      <c r="V21" s="90"/>
      <c r="W21" s="90"/>
      <c r="X21" s="90"/>
      <c r="Y21" s="90"/>
      <c r="Z21" s="90"/>
      <c r="AA21" s="90"/>
      <c r="AB21" s="27"/>
      <c r="AC21" s="125"/>
      <c r="AD21" s="125"/>
      <c r="AE21" s="125"/>
      <c r="AF21" s="125"/>
      <c r="AG21" s="125"/>
      <c r="AH21" s="27"/>
      <c r="AI21" s="27"/>
      <c r="AJ21" s="19"/>
    </row>
    <row r="22" spans="1:36" ht="15" thickBot="1">
      <c r="G22" s="4"/>
      <c r="H22" s="4"/>
      <c r="I22" s="4"/>
      <c r="J22" s="4"/>
      <c r="K22" s="4"/>
      <c r="L22" s="4"/>
      <c r="M22" s="4"/>
      <c r="N22" s="4"/>
      <c r="O22" s="4"/>
      <c r="P22" s="4"/>
      <c r="Q22" s="4"/>
      <c r="R22" s="4"/>
      <c r="S22" s="4"/>
      <c r="T22" s="4"/>
      <c r="U22" s="4"/>
      <c r="V22" s="4"/>
      <c r="W22" s="4"/>
      <c r="X22" s="4"/>
      <c r="Y22" s="4"/>
      <c r="Z22" s="4"/>
      <c r="AA22" s="4"/>
    </row>
    <row r="23" spans="1:36" ht="15" thickBot="1">
      <c r="A23" s="409" t="s">
        <v>11</v>
      </c>
      <c r="B23" s="410"/>
      <c r="C23" s="59" t="s">
        <v>0</v>
      </c>
      <c r="D23" s="59" t="s">
        <v>5</v>
      </c>
      <c r="E23" s="59" t="s">
        <v>6</v>
      </c>
      <c r="F23" s="369" t="s">
        <v>7</v>
      </c>
      <c r="G23" s="4"/>
      <c r="H23" s="4"/>
      <c r="I23" s="4"/>
      <c r="J23" s="4"/>
      <c r="K23" s="4"/>
      <c r="L23" s="4"/>
      <c r="M23" s="4"/>
      <c r="N23" s="4"/>
      <c r="O23" s="4"/>
      <c r="P23" s="4"/>
      <c r="Q23" s="4"/>
      <c r="R23" s="4"/>
      <c r="S23" s="4"/>
      <c r="T23" s="4"/>
      <c r="U23" s="4"/>
      <c r="V23" s="4"/>
      <c r="W23" s="4"/>
      <c r="X23" s="4"/>
      <c r="Y23" s="4"/>
      <c r="Z23" s="4"/>
      <c r="AA23" s="4"/>
    </row>
    <row r="24" spans="1:36">
      <c r="G24" s="4"/>
      <c r="H24" s="90"/>
      <c r="I24" s="90"/>
      <c r="J24" s="90"/>
      <c r="K24" s="90"/>
      <c r="L24" s="4"/>
      <c r="M24" s="4"/>
      <c r="N24" s="4"/>
      <c r="O24" s="4"/>
      <c r="P24" s="4"/>
      <c r="Q24" s="4"/>
      <c r="R24" s="4"/>
      <c r="S24" s="4"/>
      <c r="T24" s="4"/>
      <c r="U24" s="4"/>
      <c r="V24" s="4"/>
      <c r="W24" s="4"/>
      <c r="X24" s="4"/>
      <c r="Y24" s="4"/>
      <c r="Z24" s="4"/>
      <c r="AA24" s="4"/>
    </row>
    <row r="25" spans="1:36">
      <c r="A25" s="130">
        <v>1</v>
      </c>
      <c r="B25" s="129" t="s">
        <v>67</v>
      </c>
      <c r="C25" s="74">
        <v>0.5</v>
      </c>
      <c r="D25" s="75">
        <v>5</v>
      </c>
      <c r="E25" s="75">
        <v>1</v>
      </c>
      <c r="F25" s="370">
        <f>MROUND(DL*C25,AR)</f>
        <v>50</v>
      </c>
      <c r="G25" s="76"/>
      <c r="H25" s="4"/>
      <c r="K25" s="100">
        <f>+D25*E25</f>
        <v>5</v>
      </c>
      <c r="L25" s="98">
        <f>+K25*F25</f>
        <v>250</v>
      </c>
      <c r="M25" s="76"/>
      <c r="N25" s="76"/>
      <c r="O25" s="76"/>
      <c r="P25" s="76"/>
      <c r="Q25" s="76"/>
      <c r="R25" s="76" t="str">
        <f>IF(ISNUMBER(SEARCH("bench",$B25)),IF($C25&gt;=0.5,IF($C25&lt;0.6,$D25*$E25," ")," ")," ")</f>
        <v xml:space="preserve"> </v>
      </c>
      <c r="S25" s="76" t="str">
        <f>IF(ISNUMBER(SEARCH("bench",$B25)),IF($C25&gt;=0.6,IF($C25&lt;0.7,$D25*$E25," ")," ")," ")</f>
        <v xml:space="preserve"> </v>
      </c>
      <c r="T25" s="76" t="str">
        <f>IF(ISNUMBER(SEARCH("bench",$B25)),IF($C25&gt;=0.7,IF($C25&lt;0.8,$D25*$E25," ")," ")," ")</f>
        <v xml:space="preserve"> </v>
      </c>
      <c r="U25" s="76" t="str">
        <f>IF(ISNUMBER(SEARCH("bench",$B25)),IF($C25&gt;=0.8,IF($C25&lt;0.9,$D25*$E25," ")," ")," ")</f>
        <v xml:space="preserve"> </v>
      </c>
      <c r="V25" s="76" t="str">
        <f>IF(ISNUMBER(SEARCH("bench",$B25)),IF($C25&gt;=0.9,$D25*$E25," ")," ")</f>
        <v xml:space="preserve"> </v>
      </c>
      <c r="W25" s="103">
        <f t="shared" ref="W25:W28" si="13">IF(ISNUMBER(SEARCH("deadlift",$B25)),IF($C25&gt;=0.5,IF($C25&lt;0.6,$D25*$E25," ")," ")," ")</f>
        <v>5</v>
      </c>
      <c r="X25" s="103" t="str">
        <f t="shared" ref="X25:X28" si="14">IF(ISNUMBER(SEARCH("deadlift",$B25)),IF($C25&gt;=0.6,IF($C25&lt;0.7,$D25*$E25," ")," ")," ")</f>
        <v xml:space="preserve"> </v>
      </c>
      <c r="Y25" s="103" t="str">
        <f t="shared" ref="Y25:Y28" si="15">IF(ISNUMBER(SEARCH("deadlift",$B25)),IF($C25&gt;=0.7,IF($C25&lt;0.8,$D25*$E25," ")," ")," ")</f>
        <v xml:space="preserve"> </v>
      </c>
      <c r="Z25" s="103" t="str">
        <f t="shared" ref="Z25:Z28" si="16">IF(ISNUMBER(SEARCH("deadlift",$B25)),IF($C25&gt;=0.8,IF($C25&lt;0.9,$D25*$E25," ")," ")," ")</f>
        <v xml:space="preserve"> </v>
      </c>
      <c r="AA25" s="103" t="str">
        <f t="shared" ref="AA25:AA28" si="17">IF(ISNUMBER(SEARCH("deadlift",$B25)),IF($C25&gt;=0.9,$D25*$E25," ")," ")</f>
        <v xml:space="preserve"> </v>
      </c>
      <c r="AB25" s="77"/>
      <c r="AC25" s="70"/>
      <c r="AD25" s="78"/>
      <c r="AE25" s="78"/>
      <c r="AF25" s="78"/>
      <c r="AG25" s="78"/>
      <c r="AH25" s="78"/>
      <c r="AI25" s="78"/>
      <c r="AJ25" s="79"/>
    </row>
    <row r="26" spans="1:36">
      <c r="A26" s="80"/>
      <c r="B26" s="81" t="str">
        <f>+B25</f>
        <v>Deadlift</v>
      </c>
      <c r="C26" s="74">
        <v>0.6</v>
      </c>
      <c r="D26" s="75">
        <v>5</v>
      </c>
      <c r="E26" s="75">
        <v>1</v>
      </c>
      <c r="F26" s="370">
        <f>MROUND(DL*C26,AR)</f>
        <v>60</v>
      </c>
      <c r="G26" s="4"/>
      <c r="H26" s="4"/>
      <c r="K26" s="98">
        <f>+D26*E26</f>
        <v>5</v>
      </c>
      <c r="L26" s="98">
        <f>+K26*F26</f>
        <v>300</v>
      </c>
      <c r="M26" s="4"/>
      <c r="N26" s="4"/>
      <c r="O26" s="4"/>
      <c r="P26" s="4"/>
      <c r="Q26" s="4"/>
      <c r="R26" s="4" t="str">
        <f>IF(ISNUMBER(SEARCH("bench",$B26)),IF($C26&gt;=0.5,IF($C26&lt;0.6,$D26*$E26," ")," ")," ")</f>
        <v xml:space="preserve"> </v>
      </c>
      <c r="S26" s="4" t="str">
        <f>IF(ISNUMBER(SEARCH("bench",$B26)),IF($C26&gt;=0.6,IF($C26&lt;0.7,$D26*$E26," ")," ")," ")</f>
        <v xml:space="preserve"> </v>
      </c>
      <c r="T26" s="4" t="str">
        <f>IF(ISNUMBER(SEARCH("bench",$B26)),IF($C26&gt;=0.7,IF($C26&lt;0.8,$D26*$E26," ")," ")," ")</f>
        <v xml:space="preserve"> </v>
      </c>
      <c r="U26" s="4" t="str">
        <f>IF(ISNUMBER(SEARCH("bench",$B26)),IF($C26&gt;=0.8,IF($C26&lt;0.9,$D26*$E26," ")," ")," ")</f>
        <v xml:space="preserve"> </v>
      </c>
      <c r="V26" s="4" t="str">
        <f>IF(ISNUMBER(SEARCH("bench",$B26)),IF($C26&gt;=0.9,$D26*$E26," ")," ")</f>
        <v xml:space="preserve"> </v>
      </c>
      <c r="W26" s="103" t="str">
        <f t="shared" si="13"/>
        <v xml:space="preserve"> </v>
      </c>
      <c r="X26" s="103">
        <f t="shared" si="14"/>
        <v>5</v>
      </c>
      <c r="Y26" s="103" t="str">
        <f t="shared" si="15"/>
        <v xml:space="preserve"> </v>
      </c>
      <c r="Z26" s="103" t="str">
        <f t="shared" si="16"/>
        <v xml:space="preserve"> </v>
      </c>
      <c r="AA26" s="103" t="str">
        <f t="shared" si="17"/>
        <v xml:space="preserve"> </v>
      </c>
      <c r="AB26" s="5"/>
      <c r="AC26" s="82"/>
      <c r="AD26" s="8"/>
      <c r="AE26" s="8"/>
      <c r="AF26" s="8"/>
      <c r="AG26" s="8"/>
      <c r="AH26" s="8"/>
      <c r="AI26" s="8"/>
      <c r="AJ26" s="16"/>
    </row>
    <row r="27" spans="1:36">
      <c r="A27" s="80"/>
      <c r="B27" s="81" t="str">
        <f t="shared" ref="B27:B28" si="18">+B26</f>
        <v>Deadlift</v>
      </c>
      <c r="C27" s="74">
        <v>0.7</v>
      </c>
      <c r="D27" s="75">
        <v>4</v>
      </c>
      <c r="E27" s="75">
        <v>2</v>
      </c>
      <c r="F27" s="370">
        <f>MROUND(DL*C27,AR)</f>
        <v>70</v>
      </c>
      <c r="G27" s="4"/>
      <c r="H27" s="4"/>
      <c r="K27" s="98">
        <f>+D27*E27</f>
        <v>8</v>
      </c>
      <c r="L27" s="98">
        <f>+K27*F27</f>
        <v>560</v>
      </c>
      <c r="M27" s="4"/>
      <c r="N27" s="4"/>
      <c r="O27" s="4"/>
      <c r="P27" s="4"/>
      <c r="Q27" s="4"/>
      <c r="R27" s="4" t="str">
        <f>IF(ISNUMBER(SEARCH("bench",$B27)),IF($C27&gt;=0.5,IF($C27&lt;0.6,$D27*$E27," ")," ")," ")</f>
        <v xml:space="preserve"> </v>
      </c>
      <c r="S27" s="4" t="str">
        <f>IF(ISNUMBER(SEARCH("bench",$B27)),IF($C27&gt;=0.6,IF($C27&lt;0.7,$D27*$E27," ")," ")," ")</f>
        <v xml:space="preserve"> </v>
      </c>
      <c r="T27" s="4" t="str">
        <f>IF(ISNUMBER(SEARCH("bench",$B27)),IF($C27&gt;=0.7,IF($C27&lt;0.8,$D27*$E27," ")," ")," ")</f>
        <v xml:space="preserve"> </v>
      </c>
      <c r="U27" s="4" t="str">
        <f>IF(ISNUMBER(SEARCH("bench",$B27)),IF($C27&gt;=0.8,IF($C27&lt;0.9,$D27*$E27," ")," ")," ")</f>
        <v xml:space="preserve"> </v>
      </c>
      <c r="V27" s="4" t="str">
        <f>IF(ISNUMBER(SEARCH("bench",$B27)),IF($C27&gt;=0.9,$D27*$E27," ")," ")</f>
        <v xml:space="preserve"> </v>
      </c>
      <c r="W27" s="103" t="str">
        <f t="shared" si="13"/>
        <v xml:space="preserve"> </v>
      </c>
      <c r="X27" s="103" t="str">
        <f t="shared" si="14"/>
        <v xml:space="preserve"> </v>
      </c>
      <c r="Y27" s="103">
        <f t="shared" si="15"/>
        <v>8</v>
      </c>
      <c r="Z27" s="103" t="str">
        <f t="shared" si="16"/>
        <v xml:space="preserve"> </v>
      </c>
      <c r="AA27" s="103" t="str">
        <f t="shared" si="17"/>
        <v xml:space="preserve"> </v>
      </c>
      <c r="AB27" s="5"/>
      <c r="AC27" s="70"/>
      <c r="AD27" s="70"/>
      <c r="AE27" s="8"/>
      <c r="AF27" s="8"/>
      <c r="AG27" s="8"/>
      <c r="AH27" s="8"/>
      <c r="AI27" s="8"/>
      <c r="AJ27" s="16"/>
    </row>
    <row r="28" spans="1:36">
      <c r="A28" s="80"/>
      <c r="B28" s="81" t="str">
        <f t="shared" si="18"/>
        <v>Deadlift</v>
      </c>
      <c r="C28" s="74">
        <v>0.75</v>
      </c>
      <c r="D28" s="75">
        <v>3</v>
      </c>
      <c r="E28" s="75">
        <v>4</v>
      </c>
      <c r="F28" s="370">
        <f>MROUND(DL*C28,AR)</f>
        <v>75</v>
      </c>
      <c r="G28" s="4"/>
      <c r="H28" s="4"/>
      <c r="K28" s="98">
        <f>+D28*E28</f>
        <v>12</v>
      </c>
      <c r="L28" s="98">
        <f>+K28*F28</f>
        <v>900</v>
      </c>
      <c r="M28" s="4"/>
      <c r="N28" s="4"/>
      <c r="O28" s="4"/>
      <c r="P28" s="4"/>
      <c r="Q28" s="4"/>
      <c r="R28" s="4" t="str">
        <f>IF(ISNUMBER(SEARCH("bench",$B28)),IF($C28&gt;=0.5,IF($C28&lt;0.6,$D28*$E28," ")," ")," ")</f>
        <v xml:space="preserve"> </v>
      </c>
      <c r="S28" s="4" t="str">
        <f>IF(ISNUMBER(SEARCH("bench",$B28)),IF($C28&gt;=0.6,IF($C28&lt;0.7,$D28*$E28," ")," ")," ")</f>
        <v xml:space="preserve"> </v>
      </c>
      <c r="T28" s="4" t="str">
        <f>IF(ISNUMBER(SEARCH("bench",$B28)),IF($C28&gt;=0.7,IF($C28&lt;0.8,$D28*$E28," ")," ")," ")</f>
        <v xml:space="preserve"> </v>
      </c>
      <c r="U28" s="4" t="str">
        <f>IF(ISNUMBER(SEARCH("bench",$B28)),IF($C28&gt;=0.8,IF($C28&lt;0.9,$D28*$E28," ")," ")," ")</f>
        <v xml:space="preserve"> </v>
      </c>
      <c r="V28" s="4" t="str">
        <f>IF(ISNUMBER(SEARCH("bench",$B28)),IF($C28&gt;=0.9,$D28*$E28," ")," ")</f>
        <v xml:space="preserve"> </v>
      </c>
      <c r="W28" s="103" t="str">
        <f t="shared" si="13"/>
        <v xml:space="preserve"> </v>
      </c>
      <c r="X28" s="103" t="str">
        <f t="shared" si="14"/>
        <v xml:space="preserve"> </v>
      </c>
      <c r="Y28" s="103">
        <f t="shared" si="15"/>
        <v>12</v>
      </c>
      <c r="Z28" s="103" t="str">
        <f t="shared" si="16"/>
        <v xml:space="preserve"> </v>
      </c>
      <c r="AA28" s="103" t="str">
        <f t="shared" si="17"/>
        <v xml:space="preserve"> </v>
      </c>
      <c r="AB28" s="5"/>
      <c r="AC28" s="70"/>
      <c r="AD28" s="70"/>
      <c r="AE28" s="70"/>
      <c r="AF28" s="70"/>
      <c r="AG28" s="8"/>
      <c r="AH28" s="8"/>
      <c r="AI28" s="8"/>
      <c r="AJ28" s="16"/>
    </row>
    <row r="29" spans="1:36">
      <c r="A29" s="31"/>
      <c r="B29" s="8"/>
      <c r="C29" s="8"/>
      <c r="D29" s="8"/>
      <c r="E29" s="8"/>
      <c r="F29" s="366"/>
      <c r="G29" s="4"/>
      <c r="H29" s="4"/>
      <c r="I29" s="4"/>
      <c r="J29" s="4"/>
      <c r="K29" s="99"/>
      <c r="L29" s="99"/>
      <c r="M29" s="4"/>
      <c r="N29" s="4"/>
      <c r="O29" s="4"/>
      <c r="P29" s="4"/>
      <c r="Q29" s="4"/>
      <c r="R29" s="4"/>
      <c r="S29" s="4"/>
      <c r="T29" s="4"/>
      <c r="U29" s="4"/>
      <c r="V29" s="4"/>
      <c r="W29" s="4"/>
      <c r="X29" s="4"/>
      <c r="Y29" s="4"/>
      <c r="Z29" s="4"/>
      <c r="AA29" s="4"/>
      <c r="AB29" s="8"/>
      <c r="AC29" s="8"/>
      <c r="AD29" s="8"/>
      <c r="AE29" s="8"/>
      <c r="AF29" s="8"/>
      <c r="AG29" s="8"/>
      <c r="AH29" s="8"/>
      <c r="AI29" s="8"/>
      <c r="AJ29" s="16"/>
    </row>
    <row r="30" spans="1:36">
      <c r="A30" s="83">
        <v>2</v>
      </c>
      <c r="B30" s="84" t="s">
        <v>37</v>
      </c>
      <c r="C30" s="85"/>
      <c r="D30" s="86">
        <v>4</v>
      </c>
      <c r="E30" s="87">
        <v>6</v>
      </c>
      <c r="F30" s="86"/>
      <c r="G30" s="4"/>
      <c r="H30" s="4"/>
      <c r="I30" s="4"/>
      <c r="J30" s="4"/>
      <c r="K30" s="99"/>
      <c r="L30" s="99"/>
      <c r="M30" s="4"/>
      <c r="N30" s="4"/>
      <c r="O30" s="4"/>
      <c r="P30" s="4"/>
      <c r="Q30" s="4"/>
      <c r="R30" s="4"/>
      <c r="S30" s="4"/>
      <c r="T30" s="4"/>
      <c r="U30" s="4"/>
      <c r="V30" s="4"/>
      <c r="W30" s="4"/>
      <c r="X30" s="4"/>
      <c r="Y30" s="4"/>
      <c r="Z30" s="4"/>
      <c r="AA30" s="4"/>
      <c r="AB30" s="8"/>
      <c r="AC30" s="84"/>
      <c r="AD30" s="84"/>
      <c r="AE30" s="84"/>
      <c r="AF30" s="84"/>
      <c r="AG30" s="84"/>
      <c r="AH30" s="84"/>
      <c r="AI30" s="8"/>
      <c r="AJ30" s="16"/>
    </row>
    <row r="31" spans="1:36">
      <c r="A31" s="83">
        <v>3</v>
      </c>
      <c r="B31" s="84" t="s">
        <v>9</v>
      </c>
      <c r="C31" s="85"/>
      <c r="D31" s="86">
        <v>5</v>
      </c>
      <c r="E31" s="87">
        <v>5</v>
      </c>
      <c r="F31" s="86"/>
      <c r="G31" s="4"/>
      <c r="H31" s="4"/>
      <c r="I31" s="4"/>
      <c r="J31" s="4"/>
      <c r="K31" s="99"/>
      <c r="L31" s="99"/>
      <c r="M31" s="4"/>
      <c r="N31" s="4"/>
      <c r="O31" s="4"/>
      <c r="P31" s="4"/>
      <c r="Q31" s="4"/>
      <c r="R31" s="4"/>
      <c r="S31" s="4"/>
      <c r="T31" s="4"/>
      <c r="U31" s="4"/>
      <c r="V31" s="4"/>
      <c r="W31" s="4"/>
      <c r="X31" s="4"/>
      <c r="Y31" s="4"/>
      <c r="Z31" s="4"/>
      <c r="AA31" s="4"/>
      <c r="AB31" s="8"/>
      <c r="AC31" s="84"/>
      <c r="AD31" s="84"/>
      <c r="AE31" s="84"/>
      <c r="AF31" s="84"/>
      <c r="AG31" s="84"/>
      <c r="AH31" s="8"/>
      <c r="AI31" s="8"/>
      <c r="AJ31" s="16"/>
    </row>
    <row r="32" spans="1:36">
      <c r="G32" s="4"/>
      <c r="H32" s="4"/>
      <c r="I32" s="4"/>
      <c r="J32" s="4"/>
      <c r="K32" s="99"/>
      <c r="L32" s="99"/>
      <c r="M32" s="4"/>
      <c r="N32" s="4"/>
      <c r="O32" s="4"/>
      <c r="P32" s="4"/>
      <c r="Q32" s="4"/>
      <c r="R32" s="4"/>
      <c r="S32" s="4"/>
      <c r="T32" s="4"/>
      <c r="U32" s="4"/>
      <c r="V32" s="4"/>
      <c r="W32" s="4"/>
      <c r="X32" s="4"/>
      <c r="Y32" s="4"/>
      <c r="Z32" s="4"/>
      <c r="AA32" s="4"/>
      <c r="AB32" s="8"/>
      <c r="AC32" s="8"/>
      <c r="AD32" s="8"/>
      <c r="AE32" s="8"/>
      <c r="AF32" s="8"/>
      <c r="AG32" s="8"/>
      <c r="AH32" s="8"/>
      <c r="AI32" s="8"/>
      <c r="AJ32" s="16"/>
    </row>
    <row r="33" spans="1:36">
      <c r="A33" s="130">
        <v>4</v>
      </c>
      <c r="B33" s="129" t="s">
        <v>69</v>
      </c>
      <c r="C33" s="74">
        <v>0.5</v>
      </c>
      <c r="D33" s="75">
        <v>5</v>
      </c>
      <c r="E33" s="75">
        <v>1</v>
      </c>
      <c r="F33" s="370">
        <f>MROUND(DL*C33,AR)</f>
        <v>50</v>
      </c>
      <c r="G33" s="4"/>
      <c r="H33" s="4"/>
      <c r="K33" s="98">
        <f>+D33*E33</f>
        <v>5</v>
      </c>
      <c r="L33" s="98">
        <f>+K33*F33</f>
        <v>250</v>
      </c>
      <c r="M33" s="4"/>
      <c r="N33" s="4"/>
      <c r="O33" s="4"/>
      <c r="P33" s="4"/>
      <c r="Q33" s="4"/>
      <c r="R33" s="4" t="str">
        <f>IF(ISNUMBER(SEARCH("bench",$B33)),IF($C33&gt;=0.5,IF($C33&lt;0.6,$D33*$E33," ")," ")," ")</f>
        <v xml:space="preserve"> </v>
      </c>
      <c r="S33" s="4" t="str">
        <f>IF(ISNUMBER(SEARCH("bench",$B33)),IF($C33&gt;=0.6,IF($C33&lt;0.7,$D33*$E33," ")," ")," ")</f>
        <v xml:space="preserve"> </v>
      </c>
      <c r="T33" s="4" t="str">
        <f>IF(ISNUMBER(SEARCH("bench",$B33)),IF($C33&gt;=0.7,IF($C33&lt;0.8,$D33*$E33," ")," ")," ")</f>
        <v xml:space="preserve"> </v>
      </c>
      <c r="U33" s="4" t="str">
        <f>IF(ISNUMBER(SEARCH("bench",$B33)),IF($C33&gt;=0.8,IF($C33&lt;0.9,$D33*$E33," ")," ")," ")</f>
        <v xml:space="preserve"> </v>
      </c>
      <c r="V33" s="4" t="str">
        <f>IF(ISNUMBER(SEARCH("bench",$B33)),IF($C33&gt;=0.9,$D33*$E33," ")," ")</f>
        <v xml:space="preserve"> </v>
      </c>
      <c r="W33" s="103">
        <f t="shared" ref="W33:W36" si="19">IF(ISNUMBER(SEARCH("deadlift",$B33)),IF($C33&gt;=0.5,IF($C33&lt;0.6,$D33*$E33," ")," ")," ")</f>
        <v>5</v>
      </c>
      <c r="X33" s="103" t="str">
        <f t="shared" ref="X33:X36" si="20">IF(ISNUMBER(SEARCH("deadlift",$B33)),IF($C33&gt;=0.6,IF($C33&lt;0.7,$D33*$E33," ")," ")," ")</f>
        <v xml:space="preserve"> </v>
      </c>
      <c r="Y33" s="103" t="str">
        <f t="shared" ref="Y33:Y36" si="21">IF(ISNUMBER(SEARCH("deadlift",$B33)),IF($C33&gt;=0.7,IF($C33&lt;0.8,$D33*$E33," ")," ")," ")</f>
        <v xml:space="preserve"> </v>
      </c>
      <c r="Z33" s="103" t="str">
        <f t="shared" ref="Z33:Z36" si="22">IF(ISNUMBER(SEARCH("deadlift",$B33)),IF($C33&gt;=0.8,IF($C33&lt;0.9,$D33*$E33," ")," ")," ")</f>
        <v xml:space="preserve"> </v>
      </c>
      <c r="AA33" s="103" t="str">
        <f t="shared" ref="AA33:AA36" si="23">IF(ISNUMBER(SEARCH("deadlift",$B33)),IF($C33&gt;=0.9,$D33*$E33," ")," ")</f>
        <v xml:space="preserve"> </v>
      </c>
      <c r="AB33" s="5"/>
      <c r="AC33" s="84"/>
      <c r="AD33" s="8"/>
      <c r="AE33" s="8"/>
      <c r="AF33" s="8"/>
      <c r="AG33" s="8"/>
      <c r="AH33" s="8"/>
      <c r="AI33" s="8"/>
      <c r="AJ33" s="16"/>
    </row>
    <row r="34" spans="1:36">
      <c r="A34" s="80"/>
      <c r="B34" s="81" t="str">
        <f>+B33</f>
        <v>Deadlift from pins, 5-10 cm below knee</v>
      </c>
      <c r="C34" s="74">
        <v>0.6</v>
      </c>
      <c r="D34" s="75">
        <v>5</v>
      </c>
      <c r="E34" s="75">
        <v>1</v>
      </c>
      <c r="F34" s="370">
        <f>MROUND(DL*C34,AR)</f>
        <v>60</v>
      </c>
      <c r="G34" s="4"/>
      <c r="H34" s="4"/>
      <c r="K34" s="98">
        <f>+D34*E34</f>
        <v>5</v>
      </c>
      <c r="L34" s="98">
        <f>+K34*F34</f>
        <v>300</v>
      </c>
      <c r="M34" s="4"/>
      <c r="N34" s="4"/>
      <c r="O34" s="4"/>
      <c r="P34" s="4"/>
      <c r="Q34" s="4"/>
      <c r="R34" s="4" t="str">
        <f>IF(ISNUMBER(SEARCH("bench",$B34)),IF($C34&gt;=0.5,IF($C34&lt;0.6,$D34*$E34," ")," ")," ")</f>
        <v xml:space="preserve"> </v>
      </c>
      <c r="S34" s="4" t="str">
        <f>IF(ISNUMBER(SEARCH("bench",$B34)),IF($C34&gt;=0.6,IF($C34&lt;0.7,$D34*$E34," ")," ")," ")</f>
        <v xml:space="preserve"> </v>
      </c>
      <c r="T34" s="4" t="str">
        <f>IF(ISNUMBER(SEARCH("bench",$B34)),IF($C34&gt;=0.7,IF($C34&lt;0.8,$D34*$E34," ")," ")," ")</f>
        <v xml:space="preserve"> </v>
      </c>
      <c r="U34" s="4" t="str">
        <f>IF(ISNUMBER(SEARCH("bench",$B34)),IF($C34&gt;=0.8,IF($C34&lt;0.9,$D34*$E34," ")," ")," ")</f>
        <v xml:space="preserve"> </v>
      </c>
      <c r="V34" s="4" t="str">
        <f>IF(ISNUMBER(SEARCH("bench",$B34)),IF($C34&gt;=0.9,$D34*$E34," ")," ")</f>
        <v xml:space="preserve"> </v>
      </c>
      <c r="W34" s="103" t="str">
        <f t="shared" si="19"/>
        <v xml:space="preserve"> </v>
      </c>
      <c r="X34" s="103">
        <f t="shared" si="20"/>
        <v>5</v>
      </c>
      <c r="Y34" s="103" t="str">
        <f t="shared" si="21"/>
        <v xml:space="preserve"> </v>
      </c>
      <c r="Z34" s="103" t="str">
        <f t="shared" si="22"/>
        <v xml:space="preserve"> </v>
      </c>
      <c r="AA34" s="103" t="str">
        <f t="shared" si="23"/>
        <v xml:space="preserve"> </v>
      </c>
      <c r="AB34" s="5"/>
      <c r="AC34" s="82"/>
      <c r="AD34" s="8"/>
      <c r="AE34" s="8"/>
      <c r="AF34" s="8"/>
      <c r="AG34" s="8"/>
      <c r="AH34" s="8"/>
      <c r="AI34" s="8"/>
      <c r="AJ34" s="16"/>
    </row>
    <row r="35" spans="1:36">
      <c r="A35" s="80"/>
      <c r="B35" s="81" t="str">
        <f t="shared" ref="B35:B36" si="24">+B34</f>
        <v>Deadlift from pins, 5-10 cm below knee</v>
      </c>
      <c r="C35" s="74">
        <v>0.7</v>
      </c>
      <c r="D35" s="75">
        <v>4</v>
      </c>
      <c r="E35" s="75">
        <v>2</v>
      </c>
      <c r="F35" s="370">
        <f>MROUND(DL*C35,AR)</f>
        <v>70</v>
      </c>
      <c r="G35" s="4"/>
      <c r="H35" s="4"/>
      <c r="K35" s="98">
        <f>+D35*E35</f>
        <v>8</v>
      </c>
      <c r="L35" s="98">
        <f>+K35*F35</f>
        <v>560</v>
      </c>
      <c r="M35" s="4"/>
      <c r="N35" s="4"/>
      <c r="O35" s="4"/>
      <c r="P35" s="4"/>
      <c r="Q35" s="4"/>
      <c r="R35" s="4" t="str">
        <f>IF(ISNUMBER(SEARCH("bench",$B35)),IF($C35&gt;=0.5,IF($C35&lt;0.6,$D35*$E35," ")," ")," ")</f>
        <v xml:space="preserve"> </v>
      </c>
      <c r="S35" s="4" t="str">
        <f>IF(ISNUMBER(SEARCH("bench",$B35)),IF($C35&gt;=0.6,IF($C35&lt;0.7,$D35*$E35," ")," ")," ")</f>
        <v xml:space="preserve"> </v>
      </c>
      <c r="T35" s="4" t="str">
        <f>IF(ISNUMBER(SEARCH("bench",$B35)),IF($C35&gt;=0.7,IF($C35&lt;0.8,$D35*$E35," ")," ")," ")</f>
        <v xml:space="preserve"> </v>
      </c>
      <c r="U35" s="4" t="str">
        <f>IF(ISNUMBER(SEARCH("bench",$B35)),IF($C35&gt;=0.8,IF($C35&lt;0.9,$D35*$E35," ")," ")," ")</f>
        <v xml:space="preserve"> </v>
      </c>
      <c r="V35" s="4" t="str">
        <f>IF(ISNUMBER(SEARCH("bench",$B35)),IF($C35&gt;=0.9,$D35*$E35," ")," ")</f>
        <v xml:space="preserve"> </v>
      </c>
      <c r="W35" s="103" t="str">
        <f t="shared" si="19"/>
        <v xml:space="preserve"> </v>
      </c>
      <c r="X35" s="103" t="str">
        <f t="shared" si="20"/>
        <v xml:space="preserve"> </v>
      </c>
      <c r="Y35" s="103">
        <f t="shared" si="21"/>
        <v>8</v>
      </c>
      <c r="Z35" s="103" t="str">
        <f t="shared" si="22"/>
        <v xml:space="preserve"> </v>
      </c>
      <c r="AA35" s="103" t="str">
        <f t="shared" si="23"/>
        <v xml:space="preserve"> </v>
      </c>
      <c r="AB35" s="5"/>
      <c r="AC35" s="70"/>
      <c r="AD35" s="70"/>
      <c r="AE35" s="8"/>
      <c r="AF35" s="8"/>
      <c r="AG35" s="8"/>
      <c r="AH35" s="8"/>
      <c r="AI35" s="8"/>
      <c r="AJ35" s="16"/>
    </row>
    <row r="36" spans="1:36">
      <c r="A36" s="89"/>
      <c r="B36" s="68" t="str">
        <f t="shared" si="24"/>
        <v>Deadlift from pins, 5-10 cm below knee</v>
      </c>
      <c r="C36" s="74">
        <v>0.8</v>
      </c>
      <c r="D36" s="75">
        <v>3</v>
      </c>
      <c r="E36" s="75">
        <v>4</v>
      </c>
      <c r="F36" s="370">
        <f>MROUND(DL*C36,AR)</f>
        <v>80</v>
      </c>
      <c r="G36" s="4"/>
      <c r="H36" s="4"/>
      <c r="K36" s="98">
        <f>+D36*E36</f>
        <v>12</v>
      </c>
      <c r="L36" s="98">
        <f>+K36*F36</f>
        <v>960</v>
      </c>
      <c r="M36" s="4"/>
      <c r="N36" s="4"/>
      <c r="O36" s="4"/>
      <c r="P36" s="4"/>
      <c r="Q36" s="4"/>
      <c r="R36" s="4" t="str">
        <f>IF(ISNUMBER(SEARCH("bench",$B36)),IF($C36&gt;=0.5,IF($C36&lt;0.6,$D36*$E36," ")," ")," ")</f>
        <v xml:space="preserve"> </v>
      </c>
      <c r="S36" s="4" t="str">
        <f>IF(ISNUMBER(SEARCH("bench",$B36)),IF($C36&gt;=0.6,IF($C36&lt;0.7,$D36*$E36," ")," ")," ")</f>
        <v xml:space="preserve"> </v>
      </c>
      <c r="T36" s="4" t="str">
        <f>IF(ISNUMBER(SEARCH("bench",$B36)),IF($C36&gt;=0.7,IF($C36&lt;0.8,$D36*$E36," ")," ")," ")</f>
        <v xml:space="preserve"> </v>
      </c>
      <c r="U36" s="4" t="str">
        <f>IF(ISNUMBER(SEARCH("bench",$B36)),IF($C36&gt;=0.8,IF($C36&lt;0.9,$D36*$E36," ")," ")," ")</f>
        <v xml:space="preserve"> </v>
      </c>
      <c r="V36" s="4" t="str">
        <f>IF(ISNUMBER(SEARCH("bench",$B36)),IF($C36&gt;=0.9,$D36*$E36," ")," ")</f>
        <v xml:space="preserve"> </v>
      </c>
      <c r="W36" s="103" t="str">
        <f t="shared" si="19"/>
        <v xml:space="preserve"> </v>
      </c>
      <c r="X36" s="103" t="str">
        <f t="shared" si="20"/>
        <v xml:space="preserve"> </v>
      </c>
      <c r="Y36" s="103" t="str">
        <f t="shared" si="21"/>
        <v xml:space="preserve"> </v>
      </c>
      <c r="Z36" s="103">
        <f t="shared" si="22"/>
        <v>12</v>
      </c>
      <c r="AA36" s="103" t="str">
        <f t="shared" si="23"/>
        <v xml:space="preserve"> </v>
      </c>
      <c r="AB36" s="5"/>
      <c r="AC36" s="6"/>
      <c r="AD36" s="6"/>
      <c r="AE36" s="6"/>
      <c r="AF36" s="6"/>
      <c r="AG36" s="8"/>
      <c r="AH36" s="8"/>
      <c r="AI36" s="8"/>
      <c r="AJ36" s="16"/>
    </row>
    <row r="37" spans="1:36">
      <c r="A37" s="31"/>
      <c r="B37" s="8"/>
      <c r="C37" s="8"/>
      <c r="D37" s="8"/>
      <c r="E37" s="8"/>
      <c r="F37" s="366"/>
      <c r="G37" s="4"/>
      <c r="H37" s="4"/>
      <c r="I37" s="4"/>
      <c r="J37" s="4"/>
      <c r="K37" s="4"/>
      <c r="L37" s="4"/>
      <c r="M37" s="4"/>
      <c r="N37" s="4"/>
      <c r="O37" s="4"/>
      <c r="P37" s="4"/>
      <c r="Q37" s="4"/>
      <c r="R37" s="4"/>
      <c r="S37" s="4"/>
      <c r="T37" s="4"/>
      <c r="U37" s="4"/>
      <c r="V37" s="4"/>
      <c r="W37" s="4"/>
      <c r="X37" s="4"/>
      <c r="Y37" s="4"/>
      <c r="Z37" s="4"/>
      <c r="AA37" s="4"/>
      <c r="AB37" s="8"/>
      <c r="AC37" s="8"/>
      <c r="AD37" s="8"/>
      <c r="AE37" s="8"/>
      <c r="AF37" s="8"/>
      <c r="AG37" s="8"/>
      <c r="AH37" s="8"/>
      <c r="AI37" s="8"/>
      <c r="AJ37" s="16"/>
    </row>
    <row r="38" spans="1:36">
      <c r="A38" s="69">
        <v>5</v>
      </c>
      <c r="B38" s="70" t="s">
        <v>52</v>
      </c>
      <c r="C38" s="71"/>
      <c r="D38" s="72">
        <v>8</v>
      </c>
      <c r="E38" s="73">
        <v>4</v>
      </c>
      <c r="F38" s="72"/>
      <c r="G38" s="4"/>
      <c r="H38" s="4"/>
      <c r="I38" s="4"/>
      <c r="J38" s="4"/>
      <c r="K38" s="4"/>
      <c r="L38" s="4"/>
      <c r="M38" s="4"/>
      <c r="N38" s="4"/>
      <c r="O38" s="4"/>
      <c r="P38" s="4"/>
      <c r="Q38" s="4"/>
      <c r="R38" s="4"/>
      <c r="S38" s="4"/>
      <c r="T38" s="4"/>
      <c r="U38" s="4"/>
      <c r="V38" s="4"/>
      <c r="W38" s="4"/>
      <c r="X38" s="4"/>
      <c r="Y38" s="4"/>
      <c r="Z38" s="4"/>
      <c r="AA38" s="4"/>
      <c r="AB38" s="8"/>
      <c r="AC38" s="70"/>
      <c r="AD38" s="70"/>
      <c r="AE38" s="70"/>
      <c r="AF38" s="70"/>
      <c r="AG38" s="8"/>
      <c r="AH38" s="8"/>
      <c r="AI38" s="8"/>
      <c r="AJ38" s="16"/>
    </row>
    <row r="39" spans="1:36">
      <c r="A39" s="69">
        <v>6</v>
      </c>
      <c r="B39" s="70" t="s">
        <v>4</v>
      </c>
      <c r="C39" s="71"/>
      <c r="D39" s="72">
        <v>10</v>
      </c>
      <c r="E39" s="73">
        <v>3</v>
      </c>
      <c r="F39" s="72"/>
      <c r="G39" s="90"/>
      <c r="H39" s="90"/>
      <c r="I39" s="90"/>
      <c r="J39" s="90"/>
      <c r="K39" s="90"/>
      <c r="L39" s="90"/>
      <c r="M39" s="90"/>
      <c r="N39" s="90"/>
      <c r="O39" s="90"/>
      <c r="P39" s="90"/>
      <c r="Q39" s="90"/>
      <c r="R39" s="90"/>
      <c r="S39" s="90"/>
      <c r="T39" s="90"/>
      <c r="U39" s="90"/>
      <c r="V39" s="90"/>
      <c r="W39" s="90"/>
      <c r="X39" s="90"/>
      <c r="Y39" s="90"/>
      <c r="Z39" s="90"/>
      <c r="AA39" s="90"/>
      <c r="AB39" s="27"/>
      <c r="AC39" s="70"/>
      <c r="AD39" s="70"/>
      <c r="AE39" s="70"/>
      <c r="AF39" s="27"/>
      <c r="AG39" s="27"/>
      <c r="AH39" s="27"/>
      <c r="AI39" s="27"/>
      <c r="AJ39" s="19"/>
    </row>
    <row r="40" spans="1:36" ht="15" thickBot="1">
      <c r="G40" s="4"/>
      <c r="H40" s="4"/>
      <c r="I40" s="4"/>
      <c r="J40" s="4"/>
      <c r="K40" s="4"/>
      <c r="L40" s="4"/>
      <c r="M40" s="4"/>
      <c r="N40" s="4"/>
      <c r="O40" s="4"/>
      <c r="P40" s="4"/>
      <c r="Q40" s="4"/>
      <c r="R40" s="4"/>
      <c r="S40" s="4"/>
      <c r="T40" s="4"/>
      <c r="U40" s="4"/>
      <c r="V40" s="4"/>
      <c r="W40" s="4"/>
      <c r="X40" s="4"/>
      <c r="Y40" s="4"/>
      <c r="Z40" s="4"/>
      <c r="AA40" s="4"/>
    </row>
    <row r="41" spans="1:36" ht="15" thickBot="1">
      <c r="A41" s="409" t="s">
        <v>22</v>
      </c>
      <c r="B41" s="410"/>
      <c r="C41" s="59" t="s">
        <v>0</v>
      </c>
      <c r="D41" s="59" t="s">
        <v>5</v>
      </c>
      <c r="E41" s="59" t="s">
        <v>6</v>
      </c>
      <c r="F41" s="369" t="s">
        <v>7</v>
      </c>
      <c r="G41" s="4"/>
      <c r="H41" s="4"/>
      <c r="I41" s="4"/>
      <c r="J41" s="4"/>
      <c r="K41" s="4"/>
      <c r="L41" s="4"/>
      <c r="M41" s="4"/>
      <c r="N41" s="4"/>
      <c r="O41" s="4"/>
      <c r="P41" s="4"/>
      <c r="Q41" s="4"/>
      <c r="R41" s="4"/>
      <c r="S41" s="4"/>
      <c r="T41" s="4"/>
      <c r="U41" s="4"/>
      <c r="V41" s="4"/>
      <c r="W41" s="4"/>
      <c r="X41" s="4"/>
      <c r="Y41" s="4"/>
      <c r="Z41" s="4"/>
      <c r="AA41" s="4"/>
    </row>
    <row r="42" spans="1:36">
      <c r="G42" s="4"/>
      <c r="H42" s="4"/>
      <c r="I42" s="4"/>
      <c r="J42" s="4"/>
      <c r="K42" s="4"/>
      <c r="L42" s="4"/>
      <c r="M42" s="4"/>
      <c r="N42" s="4"/>
      <c r="O42" s="4"/>
      <c r="P42" s="4"/>
      <c r="Q42" s="4"/>
      <c r="R42" s="4"/>
      <c r="S42" s="4"/>
      <c r="T42" s="4"/>
      <c r="U42" s="4"/>
      <c r="V42" s="4"/>
      <c r="W42" s="4"/>
      <c r="X42" s="4"/>
      <c r="Y42" s="4"/>
      <c r="Z42" s="4"/>
      <c r="AA42" s="4"/>
    </row>
    <row r="43" spans="1:36">
      <c r="A43" s="21">
        <v>1</v>
      </c>
      <c r="B43" s="9" t="s">
        <v>8</v>
      </c>
      <c r="C43" s="10">
        <v>0.5</v>
      </c>
      <c r="D43" s="11">
        <v>7</v>
      </c>
      <c r="E43" s="12">
        <v>1</v>
      </c>
      <c r="F43" s="11">
        <f t="shared" ref="F43:F53" si="25">MROUND(BP*C43,AR)</f>
        <v>50</v>
      </c>
      <c r="G43" s="4"/>
      <c r="H43" s="4"/>
      <c r="I43" s="58">
        <f t="shared" ref="I43:I49" si="26">+D43*E43</f>
        <v>7</v>
      </c>
      <c r="J43" s="58">
        <f t="shared" ref="J43:J49" si="27">+I43*F43</f>
        <v>350</v>
      </c>
      <c r="K43" s="4"/>
      <c r="L43" s="4"/>
      <c r="M43" s="4"/>
      <c r="N43" s="4"/>
      <c r="O43" s="4"/>
      <c r="P43" s="4"/>
      <c r="Q43" s="4"/>
      <c r="R43" s="58">
        <f t="shared" ref="R43:R53" si="28">IF(ISNUMBER(SEARCH("bench",$B43)),IF($C43&gt;=0.5,IF($C43&lt;0.6,$D43*$E43," ")," ")," ")</f>
        <v>7</v>
      </c>
      <c r="S43" s="58" t="str">
        <f t="shared" ref="S43:S53" si="29">IF(ISNUMBER(SEARCH("bench",$B43)),IF($C43&gt;=0.6,IF($C43&lt;0.7,$D43*$E43," ")," ")," ")</f>
        <v xml:space="preserve"> </v>
      </c>
      <c r="T43" s="58" t="str">
        <f t="shared" ref="T43:T53" si="30">IF(ISNUMBER(SEARCH("bench",$B43)),IF($C43&gt;=0.7,IF($C43&lt;0.8,$D43*$E43," ")," ")," ")</f>
        <v xml:space="preserve"> </v>
      </c>
      <c r="U43" s="58" t="str">
        <f t="shared" ref="U43:U53" si="31">IF(ISNUMBER(SEARCH("bench",$B43)),IF($C43&gt;=0.8,IF($C43&lt;0.9,$D43*$E43," ")," ")," ")</f>
        <v xml:space="preserve"> </v>
      </c>
      <c r="V43" s="58" t="str">
        <f t="shared" ref="V43:V53" si="32">IF(ISNUMBER(SEARCH("bench",$B43)),IF($C43&gt;=0.9,$D43*$E43," ")," ")</f>
        <v xml:space="preserve"> </v>
      </c>
      <c r="W43" s="4"/>
      <c r="X43" s="4"/>
      <c r="Y43" s="4"/>
      <c r="Z43" s="4"/>
      <c r="AA43" s="4"/>
      <c r="AB43" s="17"/>
      <c r="AC43" s="6"/>
      <c r="AD43" s="18"/>
      <c r="AE43" s="18"/>
      <c r="AF43" s="18"/>
      <c r="AG43" s="18"/>
      <c r="AH43" s="18"/>
      <c r="AI43" s="18"/>
      <c r="AJ43" s="14"/>
    </row>
    <row r="44" spans="1:36">
      <c r="A44" s="15"/>
      <c r="B44" s="20" t="str">
        <f>+B43</f>
        <v>BenchPress</v>
      </c>
      <c r="C44" s="10">
        <v>0.55000000000000004</v>
      </c>
      <c r="D44" s="11">
        <v>6</v>
      </c>
      <c r="E44" s="12">
        <v>1</v>
      </c>
      <c r="F44" s="11">
        <f t="shared" si="25"/>
        <v>55</v>
      </c>
      <c r="G44" s="4"/>
      <c r="H44" s="4"/>
      <c r="I44" s="58">
        <f t="shared" si="26"/>
        <v>6</v>
      </c>
      <c r="J44" s="58">
        <f t="shared" si="27"/>
        <v>330</v>
      </c>
      <c r="K44" s="4"/>
      <c r="L44" s="4"/>
      <c r="M44" s="4"/>
      <c r="N44" s="4"/>
      <c r="O44" s="4"/>
      <c r="P44" s="4"/>
      <c r="Q44" s="4"/>
      <c r="R44" s="58">
        <f t="shared" si="28"/>
        <v>6</v>
      </c>
      <c r="S44" s="58" t="str">
        <f t="shared" si="29"/>
        <v xml:space="preserve"> </v>
      </c>
      <c r="T44" s="58" t="str">
        <f t="shared" si="30"/>
        <v xml:space="preserve"> </v>
      </c>
      <c r="U44" s="58" t="str">
        <f t="shared" si="31"/>
        <v xml:space="preserve"> </v>
      </c>
      <c r="V44" s="58" t="str">
        <f t="shared" si="32"/>
        <v xml:space="preserve"> </v>
      </c>
      <c r="W44" s="4"/>
      <c r="X44" s="4"/>
      <c r="Y44" s="4"/>
      <c r="Z44" s="4"/>
      <c r="AA44" s="4"/>
      <c r="AB44" s="5"/>
      <c r="AC44" s="7"/>
      <c r="AD44" s="8"/>
      <c r="AE44" s="8"/>
      <c r="AF44" s="8"/>
      <c r="AG44" s="8"/>
      <c r="AH44" s="8"/>
      <c r="AI44" s="8"/>
      <c r="AJ44" s="16"/>
    </row>
    <row r="45" spans="1:36">
      <c r="A45" s="21"/>
      <c r="B45" s="20" t="str">
        <f t="shared" ref="B45:B52" si="33">+B44</f>
        <v>BenchPress</v>
      </c>
      <c r="C45" s="10">
        <v>0.6</v>
      </c>
      <c r="D45" s="11">
        <v>5</v>
      </c>
      <c r="E45" s="12">
        <v>1</v>
      </c>
      <c r="F45" s="11">
        <f t="shared" si="25"/>
        <v>60</v>
      </c>
      <c r="G45" s="4"/>
      <c r="H45" s="4"/>
      <c r="I45" s="58">
        <f t="shared" si="26"/>
        <v>5</v>
      </c>
      <c r="J45" s="58">
        <f t="shared" si="27"/>
        <v>300</v>
      </c>
      <c r="K45" s="4"/>
      <c r="L45" s="4"/>
      <c r="M45" s="4"/>
      <c r="N45" s="4"/>
      <c r="O45" s="4"/>
      <c r="P45" s="4"/>
      <c r="Q45" s="4"/>
      <c r="R45" s="58" t="str">
        <f t="shared" si="28"/>
        <v xml:space="preserve"> </v>
      </c>
      <c r="S45" s="58">
        <f t="shared" si="29"/>
        <v>5</v>
      </c>
      <c r="T45" s="58" t="str">
        <f t="shared" si="30"/>
        <v xml:space="preserve"> </v>
      </c>
      <c r="U45" s="58" t="str">
        <f t="shared" si="31"/>
        <v xml:space="preserve"> </v>
      </c>
      <c r="V45" s="58" t="str">
        <f t="shared" si="32"/>
        <v xml:space="preserve"> </v>
      </c>
      <c r="W45" s="4"/>
      <c r="X45" s="4"/>
      <c r="Y45" s="4"/>
      <c r="Z45" s="4"/>
      <c r="AA45" s="4"/>
      <c r="AB45" s="5"/>
      <c r="AC45" s="7"/>
      <c r="AD45" s="8"/>
      <c r="AE45" s="8"/>
      <c r="AF45" s="8"/>
      <c r="AG45" s="8"/>
      <c r="AH45" s="8"/>
      <c r="AI45" s="8"/>
      <c r="AJ45" s="16"/>
    </row>
    <row r="46" spans="1:36">
      <c r="A46" s="15"/>
      <c r="B46" s="20" t="str">
        <f t="shared" si="33"/>
        <v>BenchPress</v>
      </c>
      <c r="C46" s="10">
        <v>0.65</v>
      </c>
      <c r="D46" s="11">
        <v>4</v>
      </c>
      <c r="E46" s="12">
        <v>1</v>
      </c>
      <c r="F46" s="11">
        <f t="shared" si="25"/>
        <v>65</v>
      </c>
      <c r="G46" s="4"/>
      <c r="H46" s="4"/>
      <c r="I46" s="58">
        <f t="shared" si="26"/>
        <v>4</v>
      </c>
      <c r="J46" s="58">
        <f t="shared" si="27"/>
        <v>260</v>
      </c>
      <c r="K46" s="4"/>
      <c r="L46" s="4"/>
      <c r="M46" s="4"/>
      <c r="N46" s="4"/>
      <c r="O46" s="4"/>
      <c r="P46" s="4"/>
      <c r="Q46" s="4"/>
      <c r="R46" s="58" t="str">
        <f t="shared" si="28"/>
        <v xml:space="preserve"> </v>
      </c>
      <c r="S46" s="58">
        <f t="shared" si="29"/>
        <v>4</v>
      </c>
      <c r="T46" s="58" t="str">
        <f t="shared" si="30"/>
        <v xml:space="preserve"> </v>
      </c>
      <c r="U46" s="58" t="str">
        <f t="shared" si="31"/>
        <v xml:space="preserve"> </v>
      </c>
      <c r="V46" s="58" t="str">
        <f t="shared" si="32"/>
        <v xml:space="preserve"> </v>
      </c>
      <c r="W46" s="4"/>
      <c r="X46" s="4"/>
      <c r="Y46" s="4"/>
      <c r="Z46" s="4"/>
      <c r="AA46" s="4"/>
      <c r="AB46" s="5"/>
      <c r="AC46" s="22"/>
      <c r="AD46" s="8"/>
      <c r="AE46" s="8"/>
      <c r="AF46" s="8"/>
      <c r="AG46" s="8"/>
      <c r="AH46" s="8"/>
      <c r="AI46" s="8"/>
      <c r="AJ46" s="16"/>
    </row>
    <row r="47" spans="1:36">
      <c r="A47" s="91"/>
      <c r="B47" s="20" t="str">
        <f t="shared" si="33"/>
        <v>BenchPress</v>
      </c>
      <c r="C47" s="93">
        <v>0.7</v>
      </c>
      <c r="D47" s="94">
        <v>3</v>
      </c>
      <c r="E47" s="95">
        <v>2</v>
      </c>
      <c r="F47" s="11">
        <f t="shared" si="25"/>
        <v>70</v>
      </c>
      <c r="G47" s="4"/>
      <c r="H47" s="4"/>
      <c r="I47" s="58">
        <f t="shared" si="26"/>
        <v>6</v>
      </c>
      <c r="J47" s="58">
        <f t="shared" si="27"/>
        <v>420</v>
      </c>
      <c r="K47" s="4"/>
      <c r="L47" s="4"/>
      <c r="M47" s="4"/>
      <c r="N47" s="4"/>
      <c r="O47" s="4"/>
      <c r="P47" s="4"/>
      <c r="Q47" s="4"/>
      <c r="R47" s="58" t="str">
        <f t="shared" si="28"/>
        <v xml:space="preserve"> </v>
      </c>
      <c r="S47" s="58" t="str">
        <f t="shared" si="29"/>
        <v xml:space="preserve"> </v>
      </c>
      <c r="T47" s="58">
        <f t="shared" si="30"/>
        <v>6</v>
      </c>
      <c r="U47" s="58" t="str">
        <f t="shared" si="31"/>
        <v xml:space="preserve"> </v>
      </c>
      <c r="V47" s="58" t="str">
        <f t="shared" si="32"/>
        <v xml:space="preserve"> </v>
      </c>
      <c r="W47" s="4"/>
      <c r="X47" s="4"/>
      <c r="Y47" s="4"/>
      <c r="Z47" s="4"/>
      <c r="AA47" s="4"/>
      <c r="AB47" s="5"/>
      <c r="AC47" s="96"/>
      <c r="AD47" s="96"/>
      <c r="AE47" s="8"/>
      <c r="AF47" s="8"/>
      <c r="AG47" s="8"/>
      <c r="AH47" s="8"/>
      <c r="AI47" s="8"/>
      <c r="AJ47" s="16"/>
    </row>
    <row r="48" spans="1:36">
      <c r="A48" s="91"/>
      <c r="B48" s="20" t="str">
        <f t="shared" si="33"/>
        <v>BenchPress</v>
      </c>
      <c r="C48" s="93">
        <v>0.75</v>
      </c>
      <c r="D48" s="94">
        <v>2</v>
      </c>
      <c r="E48" s="95">
        <v>2</v>
      </c>
      <c r="F48" s="11">
        <f t="shared" si="25"/>
        <v>75</v>
      </c>
      <c r="G48" s="4"/>
      <c r="H48" s="4"/>
      <c r="I48" s="58">
        <f t="shared" si="26"/>
        <v>4</v>
      </c>
      <c r="J48" s="58">
        <f t="shared" si="27"/>
        <v>300</v>
      </c>
      <c r="K48" s="4"/>
      <c r="L48" s="4"/>
      <c r="M48" s="4"/>
      <c r="N48" s="4"/>
      <c r="O48" s="4"/>
      <c r="P48" s="4"/>
      <c r="Q48" s="4"/>
      <c r="R48" s="58" t="str">
        <f t="shared" si="28"/>
        <v xml:space="preserve"> </v>
      </c>
      <c r="S48" s="58" t="str">
        <f t="shared" si="29"/>
        <v xml:space="preserve"> </v>
      </c>
      <c r="T48" s="58">
        <f t="shared" si="30"/>
        <v>4</v>
      </c>
      <c r="U48" s="58" t="str">
        <f t="shared" si="31"/>
        <v xml:space="preserve"> </v>
      </c>
      <c r="V48" s="58" t="str">
        <f t="shared" si="32"/>
        <v xml:space="preserve"> </v>
      </c>
      <c r="W48" s="4"/>
      <c r="X48" s="4"/>
      <c r="Y48" s="4"/>
      <c r="Z48" s="4"/>
      <c r="AA48" s="4"/>
      <c r="AB48" s="5"/>
      <c r="AC48" s="96"/>
      <c r="AD48" s="96"/>
      <c r="AE48" s="8"/>
      <c r="AF48" s="8"/>
      <c r="AG48" s="8"/>
      <c r="AH48" s="8"/>
      <c r="AI48" s="8"/>
      <c r="AJ48" s="16"/>
    </row>
    <row r="49" spans="1:36">
      <c r="A49" s="91"/>
      <c r="B49" s="20" t="str">
        <f t="shared" si="33"/>
        <v>BenchPress</v>
      </c>
      <c r="C49" s="93">
        <v>0.7</v>
      </c>
      <c r="D49" s="94">
        <v>3</v>
      </c>
      <c r="E49" s="95">
        <v>2</v>
      </c>
      <c r="F49" s="11">
        <f t="shared" si="25"/>
        <v>70</v>
      </c>
      <c r="G49" s="4"/>
      <c r="H49" s="4"/>
      <c r="I49" s="58">
        <f t="shared" si="26"/>
        <v>6</v>
      </c>
      <c r="J49" s="58">
        <f t="shared" si="27"/>
        <v>420</v>
      </c>
      <c r="K49" s="4"/>
      <c r="L49" s="4"/>
      <c r="M49" s="4"/>
      <c r="N49" s="4"/>
      <c r="O49" s="4"/>
      <c r="P49" s="4"/>
      <c r="Q49" s="4"/>
      <c r="R49" s="58" t="str">
        <f t="shared" si="28"/>
        <v xml:space="preserve"> </v>
      </c>
      <c r="S49" s="58" t="str">
        <f t="shared" si="29"/>
        <v xml:space="preserve"> </v>
      </c>
      <c r="T49" s="58">
        <f t="shared" si="30"/>
        <v>6</v>
      </c>
      <c r="U49" s="58" t="str">
        <f t="shared" si="31"/>
        <v xml:space="preserve"> </v>
      </c>
      <c r="V49" s="58" t="str">
        <f t="shared" si="32"/>
        <v xml:space="preserve"> </v>
      </c>
      <c r="W49" s="4"/>
      <c r="X49" s="4"/>
      <c r="Y49" s="4"/>
      <c r="Z49" s="4"/>
      <c r="AA49" s="4"/>
      <c r="AB49" s="5"/>
      <c r="AC49" s="96"/>
      <c r="AD49" s="6"/>
      <c r="AE49" s="8"/>
      <c r="AF49" s="8"/>
      <c r="AG49" s="8"/>
      <c r="AH49" s="8"/>
      <c r="AI49" s="8"/>
      <c r="AJ49" s="16"/>
    </row>
    <row r="50" spans="1:36">
      <c r="A50" s="15"/>
      <c r="B50" s="20" t="str">
        <f t="shared" si="33"/>
        <v>BenchPress</v>
      </c>
      <c r="C50" s="10">
        <v>0.65</v>
      </c>
      <c r="D50" s="11">
        <v>4</v>
      </c>
      <c r="E50" s="12">
        <v>1</v>
      </c>
      <c r="F50" s="11">
        <f t="shared" si="25"/>
        <v>65</v>
      </c>
      <c r="G50" s="4"/>
      <c r="H50" s="4"/>
      <c r="I50" s="58">
        <f t="shared" ref="I50:I52" si="34">+D50*E50</f>
        <v>4</v>
      </c>
      <c r="J50" s="58">
        <f t="shared" ref="J50:J52" si="35">+I50*F50</f>
        <v>260</v>
      </c>
      <c r="K50" s="4"/>
      <c r="L50" s="4"/>
      <c r="M50" s="4"/>
      <c r="N50" s="4"/>
      <c r="O50" s="4"/>
      <c r="P50" s="4"/>
      <c r="Q50" s="4"/>
      <c r="R50" s="58" t="str">
        <f t="shared" si="28"/>
        <v xml:space="preserve"> </v>
      </c>
      <c r="S50" s="58">
        <f t="shared" si="29"/>
        <v>4</v>
      </c>
      <c r="T50" s="58" t="str">
        <f t="shared" si="30"/>
        <v xml:space="preserve"> </v>
      </c>
      <c r="U50" s="58" t="str">
        <f t="shared" si="31"/>
        <v xml:space="preserve"> </v>
      </c>
      <c r="V50" s="58" t="str">
        <f t="shared" si="32"/>
        <v xml:space="preserve"> </v>
      </c>
      <c r="W50" s="4"/>
      <c r="X50" s="4"/>
      <c r="Y50" s="4"/>
      <c r="Z50" s="4"/>
      <c r="AA50" s="4"/>
      <c r="AB50" s="5"/>
      <c r="AC50" s="7"/>
      <c r="AD50" s="8"/>
      <c r="AE50" s="8"/>
      <c r="AF50" s="8"/>
      <c r="AG50" s="8"/>
      <c r="AH50" s="8"/>
      <c r="AI50" s="8"/>
      <c r="AJ50" s="16"/>
    </row>
    <row r="51" spans="1:36">
      <c r="A51" s="21"/>
      <c r="B51" s="20" t="str">
        <f t="shared" si="33"/>
        <v>BenchPress</v>
      </c>
      <c r="C51" s="10">
        <v>0.6</v>
      </c>
      <c r="D51" s="11">
        <v>6</v>
      </c>
      <c r="E51" s="12">
        <v>1</v>
      </c>
      <c r="F51" s="11">
        <f t="shared" si="25"/>
        <v>60</v>
      </c>
      <c r="G51" s="4"/>
      <c r="H51" s="4"/>
      <c r="I51" s="58">
        <f t="shared" si="34"/>
        <v>6</v>
      </c>
      <c r="J51" s="58">
        <f t="shared" si="35"/>
        <v>360</v>
      </c>
      <c r="K51" s="4"/>
      <c r="L51" s="4"/>
      <c r="M51" s="4"/>
      <c r="N51" s="4"/>
      <c r="O51" s="4"/>
      <c r="P51" s="4"/>
      <c r="Q51" s="4"/>
      <c r="R51" s="58" t="str">
        <f t="shared" si="28"/>
        <v xml:space="preserve"> </v>
      </c>
      <c r="S51" s="58">
        <f t="shared" si="29"/>
        <v>6</v>
      </c>
      <c r="T51" s="58" t="str">
        <f t="shared" si="30"/>
        <v xml:space="preserve"> </v>
      </c>
      <c r="U51" s="58" t="str">
        <f t="shared" si="31"/>
        <v xml:space="preserve"> </v>
      </c>
      <c r="V51" s="58" t="str">
        <f t="shared" si="32"/>
        <v xml:space="preserve"> </v>
      </c>
      <c r="W51" s="4"/>
      <c r="X51" s="4"/>
      <c r="Y51" s="4"/>
      <c r="Z51" s="4"/>
      <c r="AA51" s="4"/>
      <c r="AB51" s="5"/>
      <c r="AC51" s="7"/>
      <c r="AD51" s="8"/>
      <c r="AE51" s="8"/>
      <c r="AF51" s="8"/>
      <c r="AG51" s="8"/>
      <c r="AH51" s="8"/>
      <c r="AI51" s="8"/>
      <c r="AJ51" s="16"/>
    </row>
    <row r="52" spans="1:36">
      <c r="A52" s="15"/>
      <c r="B52" s="20" t="str">
        <f t="shared" si="33"/>
        <v>BenchPress</v>
      </c>
      <c r="C52" s="10">
        <v>0.55000000000000004</v>
      </c>
      <c r="D52" s="11">
        <v>8</v>
      </c>
      <c r="E52" s="12">
        <v>1</v>
      </c>
      <c r="F52" s="11">
        <f t="shared" si="25"/>
        <v>55</v>
      </c>
      <c r="G52" s="4"/>
      <c r="H52" s="4"/>
      <c r="I52" s="58">
        <f t="shared" si="34"/>
        <v>8</v>
      </c>
      <c r="J52" s="58">
        <f t="shared" si="35"/>
        <v>440</v>
      </c>
      <c r="K52" s="4"/>
      <c r="L52" s="4"/>
      <c r="M52" s="4"/>
      <c r="N52" s="4"/>
      <c r="O52" s="4"/>
      <c r="P52" s="4"/>
      <c r="Q52" s="4"/>
      <c r="R52" s="58">
        <f t="shared" si="28"/>
        <v>8</v>
      </c>
      <c r="S52" s="58" t="str">
        <f t="shared" si="29"/>
        <v xml:space="preserve"> </v>
      </c>
      <c r="T52" s="58" t="str">
        <f t="shared" si="30"/>
        <v xml:space="preserve"> </v>
      </c>
      <c r="U52" s="58" t="str">
        <f t="shared" si="31"/>
        <v xml:space="preserve"> </v>
      </c>
      <c r="V52" s="58" t="str">
        <f t="shared" si="32"/>
        <v xml:space="preserve"> </v>
      </c>
      <c r="W52" s="4"/>
      <c r="X52" s="4"/>
      <c r="Y52" s="4"/>
      <c r="Z52" s="4"/>
      <c r="AA52" s="4"/>
      <c r="AB52" s="5"/>
      <c r="AC52" s="22"/>
      <c r="AD52" s="8"/>
      <c r="AE52" s="8"/>
      <c r="AF52" s="8"/>
      <c r="AG52" s="8"/>
      <c r="AH52" s="8"/>
      <c r="AI52" s="8"/>
      <c r="AJ52" s="16"/>
    </row>
    <row r="53" spans="1:36">
      <c r="A53" s="15"/>
      <c r="B53" s="20" t="str">
        <f t="shared" ref="B53" si="36">+B52</f>
        <v>BenchPress</v>
      </c>
      <c r="C53" s="10">
        <v>0.5</v>
      </c>
      <c r="D53" s="11">
        <v>10</v>
      </c>
      <c r="E53" s="12">
        <v>1</v>
      </c>
      <c r="F53" s="11">
        <f t="shared" si="25"/>
        <v>50</v>
      </c>
      <c r="G53" s="4"/>
      <c r="H53" s="4"/>
      <c r="I53" s="58">
        <f t="shared" ref="I53" si="37">+D53*E53</f>
        <v>10</v>
      </c>
      <c r="J53" s="58">
        <f t="shared" ref="J53" si="38">+I53*F53</f>
        <v>500</v>
      </c>
      <c r="K53" s="4"/>
      <c r="L53" s="4"/>
      <c r="M53" s="4"/>
      <c r="N53" s="4"/>
      <c r="O53" s="4"/>
      <c r="P53" s="4"/>
      <c r="Q53" s="4"/>
      <c r="R53" s="58">
        <f t="shared" si="28"/>
        <v>10</v>
      </c>
      <c r="S53" s="58" t="str">
        <f t="shared" si="29"/>
        <v xml:space="preserve"> </v>
      </c>
      <c r="T53" s="58" t="str">
        <f t="shared" si="30"/>
        <v xml:space="preserve"> </v>
      </c>
      <c r="U53" s="58" t="str">
        <f t="shared" si="31"/>
        <v xml:space="preserve"> </v>
      </c>
      <c r="V53" s="58" t="str">
        <f t="shared" si="32"/>
        <v xml:space="preserve"> </v>
      </c>
      <c r="W53" s="4"/>
      <c r="X53" s="4"/>
      <c r="Y53" s="4"/>
      <c r="Z53" s="4"/>
      <c r="AA53" s="4"/>
      <c r="AB53" s="5"/>
      <c r="AC53" s="22"/>
      <c r="AD53" s="8"/>
      <c r="AE53" s="8"/>
      <c r="AF53" s="8"/>
      <c r="AG53" s="8"/>
      <c r="AH53" s="8"/>
      <c r="AI53" s="8"/>
      <c r="AJ53" s="16"/>
    </row>
    <row r="54" spans="1:36">
      <c r="AJ54" s="16"/>
    </row>
    <row r="55" spans="1:36">
      <c r="A55" s="23">
        <v>2</v>
      </c>
      <c r="B55" s="6" t="s">
        <v>3</v>
      </c>
      <c r="C55" s="24"/>
      <c r="D55" s="25">
        <v>10</v>
      </c>
      <c r="E55" s="26">
        <v>5</v>
      </c>
      <c r="F55" s="25"/>
      <c r="G55" s="4"/>
      <c r="H55" s="4"/>
      <c r="I55" s="4"/>
      <c r="J55" s="4"/>
      <c r="K55" s="4"/>
      <c r="L55" s="4"/>
      <c r="M55" s="4"/>
      <c r="N55" s="4"/>
      <c r="O55" s="4"/>
      <c r="P55" s="4"/>
      <c r="Q55" s="4"/>
      <c r="R55" s="4"/>
      <c r="S55" s="4"/>
      <c r="T55" s="4"/>
      <c r="U55" s="4"/>
      <c r="V55" s="4"/>
      <c r="W55" s="4"/>
      <c r="X55" s="4"/>
      <c r="Y55" s="4"/>
      <c r="Z55" s="4"/>
      <c r="AA55" s="4"/>
      <c r="AB55" s="8"/>
      <c r="AC55" s="22"/>
      <c r="AD55" s="22"/>
      <c r="AE55" s="22"/>
      <c r="AF55" s="22"/>
      <c r="AG55" s="22"/>
      <c r="AH55" s="8"/>
      <c r="AI55" s="8"/>
      <c r="AJ55" s="16"/>
    </row>
    <row r="56" spans="1:36">
      <c r="A56" s="23">
        <v>3</v>
      </c>
      <c r="B56" s="6" t="s">
        <v>71</v>
      </c>
      <c r="C56" s="24"/>
      <c r="D56" s="25">
        <v>10</v>
      </c>
      <c r="E56" s="26">
        <v>5</v>
      </c>
      <c r="F56" s="25"/>
      <c r="G56" s="4"/>
      <c r="H56" s="4"/>
      <c r="I56" s="4"/>
      <c r="J56" s="4"/>
      <c r="K56" s="4"/>
      <c r="L56" s="4"/>
      <c r="M56" s="4"/>
      <c r="N56" s="4"/>
      <c r="O56" s="4"/>
      <c r="P56" s="4"/>
      <c r="Q56" s="4"/>
      <c r="R56" s="4"/>
      <c r="S56" s="4"/>
      <c r="T56" s="4"/>
      <c r="U56" s="4"/>
      <c r="V56" s="4"/>
      <c r="W56" s="4"/>
      <c r="X56" s="4"/>
      <c r="Y56" s="4"/>
      <c r="Z56" s="4"/>
      <c r="AA56" s="4"/>
      <c r="AB56" s="8"/>
      <c r="AC56" s="22"/>
      <c r="AD56" s="22"/>
      <c r="AE56" s="22"/>
      <c r="AF56" s="22"/>
      <c r="AG56" s="22"/>
      <c r="AH56" s="8"/>
      <c r="AI56" s="8"/>
      <c r="AJ56" s="16"/>
    </row>
    <row r="57" spans="1:36">
      <c r="A57" s="31"/>
      <c r="B57" s="8"/>
      <c r="C57" s="8"/>
      <c r="D57" s="8"/>
      <c r="E57" s="8"/>
      <c r="F57" s="366"/>
      <c r="G57" s="4"/>
      <c r="H57" s="4"/>
      <c r="I57" s="4"/>
      <c r="J57" s="4"/>
      <c r="K57" s="4"/>
      <c r="L57" s="4"/>
      <c r="M57" s="4"/>
      <c r="N57" s="4"/>
      <c r="O57" s="4"/>
      <c r="P57" s="4"/>
      <c r="Q57" s="4"/>
      <c r="R57" s="4"/>
      <c r="S57" s="4"/>
      <c r="T57" s="4"/>
      <c r="U57" s="4"/>
      <c r="V57" s="4"/>
      <c r="W57" s="4"/>
      <c r="X57" s="4"/>
      <c r="Y57" s="4"/>
      <c r="Z57" s="4"/>
      <c r="AA57" s="4"/>
      <c r="AB57" s="5"/>
      <c r="AC57" s="8"/>
      <c r="AD57" s="8"/>
      <c r="AE57" s="8"/>
      <c r="AF57" s="8"/>
      <c r="AG57" s="8"/>
      <c r="AH57" s="8"/>
      <c r="AI57" s="8"/>
      <c r="AJ57" s="16"/>
    </row>
    <row r="58" spans="1:36">
      <c r="A58" s="32">
        <v>4</v>
      </c>
      <c r="B58" s="34" t="s">
        <v>2</v>
      </c>
      <c r="C58" s="35">
        <v>0.5</v>
      </c>
      <c r="D58" s="36">
        <v>5</v>
      </c>
      <c r="E58" s="37">
        <v>1</v>
      </c>
      <c r="F58" s="36">
        <f>MROUND(SQ*C58,AR)</f>
        <v>50</v>
      </c>
      <c r="G58" s="101">
        <f>+D58*E58</f>
        <v>5</v>
      </c>
      <c r="H58" s="101">
        <f>+F58*G58</f>
        <v>250</v>
      </c>
      <c r="I58" s="4"/>
      <c r="J58" s="4"/>
      <c r="K58" s="4"/>
      <c r="L58" s="4"/>
      <c r="M58" s="102">
        <f t="shared" ref="M58:M61" si="39">IF(ISNUMBER(SEARCH("squat",$B58)),IF($C58&gt;=0.5,IF($C58&lt;0.6,$D58*$E58," ")," ")," ")</f>
        <v>5</v>
      </c>
      <c r="N58" s="102" t="str">
        <f t="shared" ref="N58:N61" si="40">IF(ISNUMBER(SEARCH("squat",$B58)),IF($C58&gt;=0.6,IF($C58&lt;0.7,$D58*$E58," ")," ")," ")</f>
        <v xml:space="preserve"> </v>
      </c>
      <c r="O58" s="102" t="str">
        <f t="shared" ref="O58:O61" si="41">IF(ISNUMBER(SEARCH("squat",$B58)),IF($C58&gt;=0.7,IF($C58&lt;0.8,$D58*$E58," ")," ")," ")</f>
        <v xml:space="preserve"> </v>
      </c>
      <c r="P58" s="102" t="str">
        <f t="shared" ref="P58:P61" si="42">IF(ISNUMBER(SEARCH("squat",$B58)),IF($C58&gt;=0.8,IF($C58&lt;0.9,$D58*$E58," ")," ")," ")</f>
        <v xml:space="preserve"> </v>
      </c>
      <c r="Q58" s="102" t="str">
        <f t="shared" ref="Q58:Q61" si="43">IF(ISNUMBER(SEARCH("squat",$B58)),IF($C58&gt;=0.9,$D58*$E58," ")," ")</f>
        <v xml:space="preserve"> </v>
      </c>
      <c r="R58" s="4"/>
      <c r="S58" s="4"/>
      <c r="T58" s="4"/>
      <c r="U58" s="4"/>
      <c r="V58" s="4"/>
      <c r="W58" s="4"/>
      <c r="X58" s="4"/>
      <c r="Y58" s="4"/>
      <c r="Z58" s="4"/>
      <c r="AA58" s="4"/>
      <c r="AB58" s="5"/>
      <c r="AC58" s="13"/>
      <c r="AD58" s="8"/>
      <c r="AE58" s="8"/>
      <c r="AF58" s="8"/>
      <c r="AG58" s="8"/>
      <c r="AH58" s="8"/>
      <c r="AI58" s="8"/>
      <c r="AJ58" s="16"/>
    </row>
    <row r="59" spans="1:36">
      <c r="A59" s="38"/>
      <c r="B59" s="33" t="str">
        <f>+B58</f>
        <v>Squat</v>
      </c>
      <c r="C59" s="35">
        <v>0.6</v>
      </c>
      <c r="D59" s="36">
        <v>4</v>
      </c>
      <c r="E59" s="37">
        <v>1</v>
      </c>
      <c r="F59" s="36">
        <f>MROUND(SQ*C59,AR)</f>
        <v>60</v>
      </c>
      <c r="G59" s="101">
        <f t="shared" ref="G59" si="44">+D59*E59</f>
        <v>4</v>
      </c>
      <c r="H59" s="101">
        <f t="shared" ref="H59:H61" si="45">+F59*G59</f>
        <v>240</v>
      </c>
      <c r="I59" s="4"/>
      <c r="J59" s="4"/>
      <c r="K59" s="4"/>
      <c r="L59" s="4"/>
      <c r="M59" s="102" t="str">
        <f t="shared" si="39"/>
        <v xml:space="preserve"> </v>
      </c>
      <c r="N59" s="102">
        <f t="shared" si="40"/>
        <v>4</v>
      </c>
      <c r="O59" s="102" t="str">
        <f t="shared" si="41"/>
        <v xml:space="preserve"> </v>
      </c>
      <c r="P59" s="102" t="str">
        <f t="shared" si="42"/>
        <v xml:space="preserve"> </v>
      </c>
      <c r="Q59" s="102" t="str">
        <f t="shared" si="43"/>
        <v xml:space="preserve"> </v>
      </c>
      <c r="R59" s="4"/>
      <c r="S59" s="4"/>
      <c r="T59" s="4"/>
      <c r="U59" s="4"/>
      <c r="V59" s="4"/>
      <c r="W59" s="4"/>
      <c r="X59" s="4"/>
      <c r="Y59" s="4"/>
      <c r="Z59" s="4"/>
      <c r="AA59" s="4"/>
      <c r="AB59" s="5"/>
      <c r="AC59" s="7"/>
      <c r="AD59" s="8"/>
      <c r="AE59" s="8"/>
      <c r="AF59" s="8"/>
      <c r="AG59" s="8"/>
      <c r="AH59" s="8"/>
      <c r="AI59" s="8"/>
      <c r="AJ59" s="16"/>
    </row>
    <row r="60" spans="1:36">
      <c r="A60" s="38"/>
      <c r="B60" s="33" t="str">
        <f>+B59</f>
        <v>Squat</v>
      </c>
      <c r="C60" s="35">
        <v>0.7</v>
      </c>
      <c r="D60" s="36">
        <v>3</v>
      </c>
      <c r="E60" s="37">
        <v>2</v>
      </c>
      <c r="F60" s="36">
        <f>MROUND(SQ*C60,AR)</f>
        <v>70</v>
      </c>
      <c r="G60" s="101">
        <f t="shared" ref="G60" si="46">+D60*E60</f>
        <v>6</v>
      </c>
      <c r="H60" s="101">
        <f t="shared" ref="H60" si="47">+F60*G60</f>
        <v>420</v>
      </c>
      <c r="I60" s="4"/>
      <c r="J60" s="4"/>
      <c r="K60" s="4"/>
      <c r="L60" s="4"/>
      <c r="M60" s="102" t="str">
        <f t="shared" si="39"/>
        <v xml:space="preserve"> </v>
      </c>
      <c r="N60" s="102" t="str">
        <f t="shared" si="40"/>
        <v xml:space="preserve"> </v>
      </c>
      <c r="O60" s="102">
        <f t="shared" si="41"/>
        <v>6</v>
      </c>
      <c r="P60" s="102" t="str">
        <f t="shared" si="42"/>
        <v xml:space="preserve"> </v>
      </c>
      <c r="Q60" s="102" t="str">
        <f t="shared" si="43"/>
        <v xml:space="preserve"> </v>
      </c>
      <c r="R60" s="4"/>
      <c r="S60" s="4"/>
      <c r="T60" s="4"/>
      <c r="U60" s="4"/>
      <c r="V60" s="4"/>
      <c r="W60" s="4"/>
      <c r="X60" s="4"/>
      <c r="Y60" s="4"/>
      <c r="Z60" s="4"/>
      <c r="AA60" s="4"/>
      <c r="AB60" s="5"/>
      <c r="AC60" s="7"/>
      <c r="AD60" s="6"/>
      <c r="AE60" s="8"/>
      <c r="AF60" s="8"/>
      <c r="AG60" s="8"/>
      <c r="AH60" s="8"/>
      <c r="AI60" s="8"/>
      <c r="AJ60" s="16"/>
    </row>
    <row r="61" spans="1:36">
      <c r="A61" s="38"/>
      <c r="B61" s="33" t="str">
        <f>+B59</f>
        <v>Squat</v>
      </c>
      <c r="C61" s="35">
        <v>0.75</v>
      </c>
      <c r="D61" s="36">
        <v>3</v>
      </c>
      <c r="E61" s="37">
        <v>5</v>
      </c>
      <c r="F61" s="36">
        <f>MROUND(SQ*C61,AR)</f>
        <v>75</v>
      </c>
      <c r="G61" s="101">
        <f>+D61*E61</f>
        <v>15</v>
      </c>
      <c r="H61" s="101">
        <f t="shared" si="45"/>
        <v>1125</v>
      </c>
      <c r="I61" s="4"/>
      <c r="J61" s="4"/>
      <c r="K61" s="4"/>
      <c r="L61" s="4"/>
      <c r="M61" s="102" t="str">
        <f t="shared" si="39"/>
        <v xml:space="preserve"> </v>
      </c>
      <c r="N61" s="102" t="str">
        <f t="shared" si="40"/>
        <v xml:space="preserve"> </v>
      </c>
      <c r="O61" s="102">
        <f t="shared" si="41"/>
        <v>15</v>
      </c>
      <c r="P61" s="102" t="str">
        <f t="shared" si="42"/>
        <v xml:space="preserve"> </v>
      </c>
      <c r="Q61" s="102" t="str">
        <f t="shared" si="43"/>
        <v xml:space="preserve"> </v>
      </c>
      <c r="R61" s="4"/>
      <c r="S61" s="4"/>
      <c r="T61" s="4"/>
      <c r="U61" s="4"/>
      <c r="V61" s="4"/>
      <c r="W61" s="4"/>
      <c r="X61" s="4"/>
      <c r="Y61" s="4"/>
      <c r="Z61" s="4"/>
      <c r="AA61" s="4"/>
      <c r="AB61" s="5"/>
      <c r="AC61" s="13"/>
      <c r="AD61" s="13"/>
      <c r="AE61" s="13"/>
      <c r="AF61" s="13"/>
      <c r="AG61" s="6"/>
      <c r="AH61" s="8"/>
      <c r="AI61" s="8"/>
      <c r="AJ61" s="16"/>
    </row>
    <row r="62" spans="1:36">
      <c r="A62" s="31"/>
      <c r="B62" s="8"/>
      <c r="C62" s="8"/>
      <c r="D62" s="8"/>
      <c r="E62" s="8"/>
      <c r="F62" s="366"/>
      <c r="G62" s="4"/>
      <c r="H62" s="4"/>
      <c r="I62" s="4"/>
      <c r="J62" s="4"/>
      <c r="K62" s="4"/>
      <c r="L62" s="4"/>
      <c r="M62" s="4"/>
      <c r="N62" s="4"/>
      <c r="O62" s="4"/>
      <c r="P62" s="4"/>
      <c r="Q62" s="4"/>
      <c r="R62" s="4"/>
      <c r="S62" s="4"/>
      <c r="T62" s="4"/>
      <c r="U62" s="4"/>
      <c r="V62" s="4"/>
      <c r="W62" s="4"/>
      <c r="X62" s="4"/>
      <c r="Y62" s="4"/>
      <c r="Z62" s="4"/>
      <c r="AA62" s="4"/>
      <c r="AB62" s="5"/>
      <c r="AC62" s="8"/>
      <c r="AD62" s="8"/>
      <c r="AE62" s="8"/>
      <c r="AF62" s="8"/>
      <c r="AG62" s="8"/>
      <c r="AH62" s="8"/>
      <c r="AI62" s="8"/>
      <c r="AJ62" s="16"/>
    </row>
    <row r="63" spans="1:36">
      <c r="A63" s="23">
        <v>5</v>
      </c>
      <c r="B63" s="6" t="s">
        <v>58</v>
      </c>
      <c r="C63" s="24"/>
      <c r="D63" s="25">
        <v>8</v>
      </c>
      <c r="E63" s="26">
        <v>5</v>
      </c>
      <c r="F63" s="25"/>
      <c r="G63" s="4"/>
      <c r="H63" s="4"/>
      <c r="I63" s="4"/>
      <c r="J63" s="4"/>
      <c r="K63" s="4"/>
      <c r="L63" s="4"/>
      <c r="M63" s="4"/>
      <c r="N63" s="4"/>
      <c r="O63" s="4"/>
      <c r="P63" s="4"/>
      <c r="Q63" s="4"/>
      <c r="R63" s="4"/>
      <c r="S63" s="4"/>
      <c r="T63" s="4"/>
      <c r="U63" s="4"/>
      <c r="V63" s="4"/>
      <c r="W63" s="4"/>
      <c r="X63" s="4"/>
      <c r="Y63" s="4"/>
      <c r="Z63" s="4"/>
      <c r="AA63" s="4"/>
      <c r="AB63" s="8"/>
      <c r="AC63" s="22"/>
      <c r="AD63" s="22"/>
      <c r="AE63" s="22"/>
      <c r="AF63" s="22"/>
      <c r="AG63" s="22"/>
      <c r="AH63" s="8"/>
      <c r="AI63" s="8"/>
      <c r="AJ63" s="16"/>
    </row>
    <row r="64" spans="1:36">
      <c r="A64" s="23">
        <v>6</v>
      </c>
      <c r="B64" s="6" t="s">
        <v>49</v>
      </c>
      <c r="C64" s="24"/>
      <c r="D64" s="25">
        <v>5</v>
      </c>
      <c r="E64" s="26">
        <v>5</v>
      </c>
      <c r="F64" s="25"/>
      <c r="G64" s="4"/>
      <c r="H64" s="4"/>
      <c r="I64" s="4"/>
      <c r="J64" s="4"/>
      <c r="K64" s="4"/>
      <c r="L64" s="4"/>
      <c r="M64" s="4"/>
      <c r="N64" s="4"/>
      <c r="O64" s="4"/>
      <c r="P64" s="4"/>
      <c r="Q64" s="4"/>
      <c r="R64" s="4"/>
      <c r="S64" s="4"/>
      <c r="T64" s="4"/>
      <c r="U64" s="4"/>
      <c r="V64" s="4"/>
      <c r="W64" s="4"/>
      <c r="X64" s="4"/>
      <c r="Y64" s="4"/>
      <c r="Z64" s="4"/>
      <c r="AA64" s="4"/>
      <c r="AB64" s="27"/>
      <c r="AC64" s="22"/>
      <c r="AD64" s="22"/>
      <c r="AE64" s="22"/>
      <c r="AF64" s="6"/>
      <c r="AG64" s="6"/>
      <c r="AH64" s="27"/>
      <c r="AI64" s="27"/>
      <c r="AJ64" s="19"/>
    </row>
    <row r="65" spans="1:36">
      <c r="G65" s="4"/>
      <c r="H65" s="4"/>
      <c r="I65" s="4"/>
      <c r="J65" s="4"/>
      <c r="K65" s="4"/>
      <c r="L65" s="4"/>
      <c r="M65" s="4"/>
      <c r="N65" s="4"/>
      <c r="O65" s="4"/>
      <c r="P65" s="4"/>
      <c r="Q65" s="4"/>
      <c r="R65" s="4"/>
      <c r="S65" s="4"/>
      <c r="T65" s="4"/>
      <c r="U65" s="4"/>
      <c r="V65" s="4"/>
      <c r="W65" s="4"/>
      <c r="X65" s="4"/>
      <c r="Y65" s="4"/>
      <c r="Z65" s="4"/>
      <c r="AA65" s="4"/>
    </row>
    <row r="66" spans="1:36" ht="15" thickBot="1">
      <c r="G66" s="62">
        <f t="shared" ref="G66:AA66" si="48">SUM(G7:G65)</f>
        <v>65</v>
      </c>
      <c r="H66" s="62">
        <f t="shared" si="48"/>
        <v>4335</v>
      </c>
      <c r="I66" s="62">
        <f t="shared" si="48"/>
        <v>132</v>
      </c>
      <c r="J66" s="62">
        <f t="shared" si="48"/>
        <v>8195</v>
      </c>
      <c r="K66" s="62">
        <f t="shared" si="48"/>
        <v>60</v>
      </c>
      <c r="L66" s="62">
        <f t="shared" si="48"/>
        <v>4080</v>
      </c>
      <c r="M66" s="62">
        <f t="shared" si="48"/>
        <v>10</v>
      </c>
      <c r="N66" s="62">
        <f t="shared" si="48"/>
        <v>9</v>
      </c>
      <c r="O66" s="62">
        <f t="shared" si="48"/>
        <v>46</v>
      </c>
      <c r="P66" s="62">
        <f t="shared" si="48"/>
        <v>0</v>
      </c>
      <c r="Q66" s="62">
        <f t="shared" si="48"/>
        <v>0</v>
      </c>
      <c r="R66" s="62">
        <f t="shared" si="48"/>
        <v>42</v>
      </c>
      <c r="S66" s="62">
        <f t="shared" si="48"/>
        <v>53</v>
      </c>
      <c r="T66" s="62">
        <f t="shared" si="48"/>
        <v>37</v>
      </c>
      <c r="U66" s="62">
        <f t="shared" si="48"/>
        <v>0</v>
      </c>
      <c r="V66" s="62">
        <f t="shared" si="48"/>
        <v>0</v>
      </c>
      <c r="W66" s="62">
        <f t="shared" si="48"/>
        <v>10</v>
      </c>
      <c r="X66" s="62">
        <f t="shared" si="48"/>
        <v>10</v>
      </c>
      <c r="Y66" s="62">
        <f t="shared" si="48"/>
        <v>28</v>
      </c>
      <c r="Z66" s="62">
        <f t="shared" si="48"/>
        <v>12</v>
      </c>
      <c r="AA66" s="62">
        <f t="shared" si="48"/>
        <v>0</v>
      </c>
    </row>
    <row r="67" spans="1:36" ht="15.5" thickTop="1" thickBot="1">
      <c r="G67" s="4"/>
      <c r="H67" s="4"/>
      <c r="I67" s="4"/>
      <c r="J67" s="4"/>
      <c r="K67" s="4"/>
      <c r="L67" s="4"/>
      <c r="M67" s="4"/>
      <c r="N67" s="4"/>
      <c r="O67" s="4"/>
      <c r="P67" s="4"/>
      <c r="Q67" s="4"/>
      <c r="R67" s="4"/>
      <c r="S67" s="4"/>
      <c r="T67" s="4"/>
      <c r="U67" s="4"/>
      <c r="V67" s="4"/>
      <c r="W67" s="4"/>
      <c r="X67" s="4"/>
      <c r="Y67" s="4"/>
      <c r="Z67" s="4"/>
      <c r="AA67" s="4"/>
    </row>
    <row r="68" spans="1:36" ht="15" thickBot="1">
      <c r="A68" s="409" t="s">
        <v>13</v>
      </c>
      <c r="B68" s="410"/>
      <c r="C68" s="59" t="s">
        <v>0</v>
      </c>
      <c r="D68" s="59" t="s">
        <v>5</v>
      </c>
      <c r="E68" s="59" t="s">
        <v>6</v>
      </c>
      <c r="F68" s="369" t="s">
        <v>7</v>
      </c>
      <c r="G68" s="4"/>
      <c r="H68" s="4"/>
      <c r="I68" s="4"/>
      <c r="J68" s="4"/>
      <c r="K68" s="4"/>
      <c r="L68" s="4"/>
      <c r="M68" s="4"/>
      <c r="N68" s="4"/>
      <c r="O68" s="4"/>
      <c r="P68" s="4"/>
      <c r="Q68" s="4"/>
      <c r="R68" s="4"/>
      <c r="S68" s="4"/>
      <c r="T68" s="4"/>
      <c r="U68" s="4"/>
      <c r="V68" s="4"/>
      <c r="W68" s="4"/>
      <c r="X68" s="4"/>
      <c r="Y68" s="4"/>
      <c r="Z68" s="4"/>
      <c r="AA68" s="4"/>
    </row>
    <row r="69" spans="1:36">
      <c r="G69" s="4"/>
      <c r="H69" s="4"/>
      <c r="I69" s="4"/>
      <c r="J69" s="4"/>
      <c r="K69" s="4"/>
      <c r="L69" s="4"/>
      <c r="M69" s="4"/>
      <c r="N69" s="4"/>
      <c r="O69" s="4"/>
      <c r="P69" s="4"/>
      <c r="Q69" s="4"/>
      <c r="R69" s="4"/>
      <c r="S69" s="4"/>
      <c r="T69" s="4"/>
      <c r="U69" s="4"/>
      <c r="V69" s="4"/>
      <c r="W69" s="4"/>
      <c r="X69" s="4"/>
      <c r="Y69" s="4"/>
      <c r="Z69" s="4"/>
      <c r="AA69" s="4"/>
    </row>
    <row r="70" spans="1:36">
      <c r="A70" s="32">
        <v>1</v>
      </c>
      <c r="B70" s="34" t="s">
        <v>2</v>
      </c>
      <c r="C70" s="35">
        <v>0.5</v>
      </c>
      <c r="D70" s="36">
        <v>5</v>
      </c>
      <c r="E70" s="37">
        <v>1</v>
      </c>
      <c r="F70" s="36">
        <f>MROUND(SQ*C70,AR)</f>
        <v>50</v>
      </c>
      <c r="G70" s="114">
        <f>+D70*E70</f>
        <v>5</v>
      </c>
      <c r="H70" s="114">
        <f>+F70*G70</f>
        <v>250</v>
      </c>
      <c r="I70" s="138"/>
      <c r="J70" s="138"/>
      <c r="K70" s="138"/>
      <c r="L70" s="138"/>
      <c r="M70" s="114">
        <f t="shared" ref="M70:M73" si="49">IF(ISNUMBER(SEARCH("squat",$B70)),IF($C70&gt;=0.5,IF($C70&lt;0.6,$D70*$E70," ")," ")," ")</f>
        <v>5</v>
      </c>
      <c r="N70" s="114" t="str">
        <f t="shared" ref="N70:N73" si="50">IF(ISNUMBER(SEARCH("squat",$B70)),IF($C70&gt;=0.6,IF($C70&lt;0.7,$D70*$E70," ")," ")," ")</f>
        <v xml:space="preserve"> </v>
      </c>
      <c r="O70" s="114" t="str">
        <f t="shared" ref="O70:O73" si="51">IF(ISNUMBER(SEARCH("squat",$B70)),IF($C70&gt;=0.7,IF($C70&lt;0.8,$D70*$E70," ")," ")," ")</f>
        <v xml:space="preserve"> </v>
      </c>
      <c r="P70" s="114" t="str">
        <f t="shared" ref="P70:P73" si="52">IF(ISNUMBER(SEARCH("squat",$B70)),IF($C70&gt;=0.8,IF($C70&lt;0.9,$D70*$E70," ")," ")," ")</f>
        <v xml:space="preserve"> </v>
      </c>
      <c r="Q70" s="114" t="str">
        <f t="shared" ref="Q70:Q73" si="53">IF(ISNUMBER(SEARCH("squat",$B70)),IF($C70&gt;=0.9,$D70*$E70," ")," ")</f>
        <v xml:space="preserve"> </v>
      </c>
      <c r="R70" s="138"/>
      <c r="S70" s="138"/>
      <c r="T70" s="138"/>
      <c r="U70" s="138"/>
      <c r="V70" s="138"/>
      <c r="W70" s="138"/>
      <c r="X70" s="138"/>
      <c r="Y70" s="138"/>
      <c r="Z70" s="138"/>
      <c r="AA70" s="138"/>
      <c r="AB70" s="139"/>
      <c r="AC70" s="13"/>
      <c r="AD70" s="140"/>
      <c r="AE70" s="140"/>
      <c r="AF70" s="140"/>
      <c r="AG70" s="140"/>
      <c r="AH70" s="18"/>
      <c r="AI70" s="18"/>
      <c r="AJ70" s="14"/>
    </row>
    <row r="71" spans="1:36">
      <c r="A71" s="38"/>
      <c r="B71" s="33" t="str">
        <f>+B70</f>
        <v>Squat</v>
      </c>
      <c r="C71" s="35">
        <v>0.6</v>
      </c>
      <c r="D71" s="36">
        <v>4</v>
      </c>
      <c r="E71" s="37">
        <v>1</v>
      </c>
      <c r="F71" s="36">
        <f>MROUND(SQ*C71,AR)</f>
        <v>60</v>
      </c>
      <c r="G71" s="114">
        <f t="shared" ref="G71:G72" si="54">+D71*E71</f>
        <v>4</v>
      </c>
      <c r="H71" s="114">
        <f t="shared" ref="H71:H73" si="55">+F71*G71</f>
        <v>240</v>
      </c>
      <c r="I71" s="4"/>
      <c r="J71" s="4"/>
      <c r="K71" s="4"/>
      <c r="L71" s="4"/>
      <c r="M71" s="114" t="str">
        <f t="shared" si="49"/>
        <v xml:space="preserve"> </v>
      </c>
      <c r="N71" s="114">
        <f t="shared" si="50"/>
        <v>4</v>
      </c>
      <c r="O71" s="114" t="str">
        <f t="shared" si="51"/>
        <v xml:space="preserve"> </v>
      </c>
      <c r="P71" s="114" t="str">
        <f t="shared" si="52"/>
        <v xml:space="preserve"> </v>
      </c>
      <c r="Q71" s="114" t="str">
        <f t="shared" si="53"/>
        <v xml:space="preserve"> </v>
      </c>
      <c r="R71" s="4"/>
      <c r="S71" s="4"/>
      <c r="T71" s="4"/>
      <c r="U71" s="4"/>
      <c r="V71" s="4"/>
      <c r="W71" s="4"/>
      <c r="X71" s="4"/>
      <c r="Y71" s="4"/>
      <c r="Z71" s="4"/>
      <c r="AA71" s="4"/>
      <c r="AB71" s="5"/>
      <c r="AC71" s="142"/>
      <c r="AD71" s="8"/>
      <c r="AE71" s="8"/>
      <c r="AF71" s="8"/>
      <c r="AG71" s="8"/>
      <c r="AH71" s="8"/>
      <c r="AI71" s="8"/>
      <c r="AJ71" s="16"/>
    </row>
    <row r="72" spans="1:36">
      <c r="A72" s="38"/>
      <c r="B72" s="33" t="str">
        <f>+B71</f>
        <v>Squat</v>
      </c>
      <c r="C72" s="35">
        <v>0.7</v>
      </c>
      <c r="D72" s="36">
        <v>3</v>
      </c>
      <c r="E72" s="37">
        <v>2</v>
      </c>
      <c r="F72" s="36">
        <f>MROUND(SQ*C72,AR)</f>
        <v>70</v>
      </c>
      <c r="G72" s="114">
        <f t="shared" si="54"/>
        <v>6</v>
      </c>
      <c r="H72" s="114">
        <f t="shared" si="55"/>
        <v>420</v>
      </c>
      <c r="I72" s="4"/>
      <c r="J72" s="4"/>
      <c r="K72" s="4"/>
      <c r="L72" s="4"/>
      <c r="M72" s="114" t="str">
        <f t="shared" si="49"/>
        <v xml:space="preserve"> </v>
      </c>
      <c r="N72" s="114" t="str">
        <f t="shared" si="50"/>
        <v xml:space="preserve"> </v>
      </c>
      <c r="O72" s="114">
        <f t="shared" si="51"/>
        <v>6</v>
      </c>
      <c r="P72" s="114" t="str">
        <f t="shared" si="52"/>
        <v xml:space="preserve"> </v>
      </c>
      <c r="Q72" s="114" t="str">
        <f t="shared" si="53"/>
        <v xml:space="preserve"> </v>
      </c>
      <c r="R72" s="4"/>
      <c r="S72" s="4"/>
      <c r="T72" s="4"/>
      <c r="U72" s="4"/>
      <c r="V72" s="4"/>
      <c r="W72" s="4"/>
      <c r="X72" s="4"/>
      <c r="Y72" s="4"/>
      <c r="Z72" s="4"/>
      <c r="AA72" s="4"/>
      <c r="AB72" s="5"/>
      <c r="AC72" s="142"/>
      <c r="AD72" s="13"/>
      <c r="AE72" s="8"/>
      <c r="AF72" s="8"/>
      <c r="AG72" s="8"/>
      <c r="AH72" s="8"/>
      <c r="AI72" s="8"/>
      <c r="AJ72" s="16"/>
    </row>
    <row r="73" spans="1:36">
      <c r="A73" s="38"/>
      <c r="B73" s="33" t="str">
        <f>+B71</f>
        <v>Squat</v>
      </c>
      <c r="C73" s="35">
        <v>0.8</v>
      </c>
      <c r="D73" s="36">
        <v>2</v>
      </c>
      <c r="E73" s="37">
        <v>5</v>
      </c>
      <c r="F73" s="36">
        <f>MROUND(SQ*C73,AR)</f>
        <v>80</v>
      </c>
      <c r="G73" s="114">
        <f>+D73*E73</f>
        <v>10</v>
      </c>
      <c r="H73" s="114">
        <f t="shared" si="55"/>
        <v>800</v>
      </c>
      <c r="I73" s="4"/>
      <c r="J73" s="4"/>
      <c r="K73" s="4"/>
      <c r="L73" s="4"/>
      <c r="M73" s="114" t="str">
        <f t="shared" si="49"/>
        <v xml:space="preserve"> </v>
      </c>
      <c r="N73" s="114" t="str">
        <f t="shared" si="50"/>
        <v xml:space="preserve"> </v>
      </c>
      <c r="O73" s="114" t="str">
        <f t="shared" si="51"/>
        <v xml:space="preserve"> </v>
      </c>
      <c r="P73" s="114">
        <f t="shared" si="52"/>
        <v>10</v>
      </c>
      <c r="Q73" s="114" t="str">
        <f t="shared" si="53"/>
        <v xml:space="preserve"> </v>
      </c>
      <c r="R73" s="4"/>
      <c r="S73" s="4"/>
      <c r="T73" s="4"/>
      <c r="U73" s="4"/>
      <c r="V73" s="4"/>
      <c r="W73" s="4"/>
      <c r="X73" s="4"/>
      <c r="Y73" s="4"/>
      <c r="Z73" s="4"/>
      <c r="AA73" s="4"/>
      <c r="AB73" s="5"/>
      <c r="AC73" s="13"/>
      <c r="AD73" s="13"/>
      <c r="AE73" s="13"/>
      <c r="AF73" s="13"/>
      <c r="AG73" s="13"/>
      <c r="AH73" s="8"/>
      <c r="AI73" s="8"/>
      <c r="AJ73" s="16"/>
    </row>
    <row r="74" spans="1:36">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J74" s="16"/>
    </row>
    <row r="75" spans="1:36">
      <c r="A75" s="21">
        <v>2</v>
      </c>
      <c r="B75" s="9" t="s">
        <v>8</v>
      </c>
      <c r="C75" s="10">
        <v>0.5</v>
      </c>
      <c r="D75" s="11">
        <v>5</v>
      </c>
      <c r="E75" s="12">
        <v>1</v>
      </c>
      <c r="F75" s="11">
        <f>MROUND(BP*C75,AR)</f>
        <v>50</v>
      </c>
      <c r="G75" s="4"/>
      <c r="H75" s="4"/>
      <c r="I75" s="58">
        <f t="shared" ref="I75:I78" si="56">+D75*E75</f>
        <v>5</v>
      </c>
      <c r="J75" s="58">
        <f t="shared" ref="J75:J78" si="57">+I75*F75</f>
        <v>250</v>
      </c>
      <c r="K75" s="4"/>
      <c r="L75" s="4"/>
      <c r="M75" s="4"/>
      <c r="N75" s="4"/>
      <c r="O75" s="4"/>
      <c r="P75" s="4"/>
      <c r="Q75" s="4"/>
      <c r="R75" s="111">
        <f>IF(ISNUMBER(SEARCH("bench",$B75)),IF($C75&gt;=0.5,IF($C75&lt;0.6,$D75*$E75," ")," ")," ")</f>
        <v>5</v>
      </c>
      <c r="S75" s="111" t="str">
        <f>IF(ISNUMBER(SEARCH("bench",$B75)),IF($C75&gt;=0.6,IF($C75&lt;0.7,$D75*$E75," ")," ")," ")</f>
        <v xml:space="preserve"> </v>
      </c>
      <c r="T75" s="111" t="str">
        <f>IF(ISNUMBER(SEARCH("bench",$B75)),IF($C75&gt;=0.7,IF($C75&lt;0.8,$D75*$E75," ")," ")," ")</f>
        <v xml:space="preserve"> </v>
      </c>
      <c r="U75" s="111" t="str">
        <f>IF(ISNUMBER(SEARCH("bench",$B75)),IF($C75&gt;=0.8,IF($C75&lt;0.9,$D75*$E75," ")," ")," ")</f>
        <v xml:space="preserve"> </v>
      </c>
      <c r="V75" s="111" t="str">
        <f>IF(ISNUMBER(SEARCH("bench",$B75)),IF($C75&gt;=0.9,$D75*$E75," ")," ")</f>
        <v xml:space="preserve"> </v>
      </c>
      <c r="W75" s="4"/>
      <c r="X75" s="4"/>
      <c r="Y75" s="4"/>
      <c r="Z75" s="4"/>
      <c r="AA75" s="4"/>
      <c r="AB75" s="5"/>
      <c r="AC75" s="13"/>
      <c r="AD75" s="8"/>
      <c r="AE75" s="8"/>
      <c r="AF75" s="8"/>
      <c r="AG75" s="8"/>
      <c r="AH75" s="8"/>
      <c r="AI75" s="8"/>
      <c r="AJ75" s="16"/>
    </row>
    <row r="76" spans="1:36">
      <c r="A76" s="15"/>
      <c r="B76" s="20" t="str">
        <f>+B75</f>
        <v>BenchPress</v>
      </c>
      <c r="C76" s="10">
        <v>0.6</v>
      </c>
      <c r="D76" s="11">
        <v>4</v>
      </c>
      <c r="E76" s="12">
        <v>1</v>
      </c>
      <c r="F76" s="11">
        <f>MROUND(BP*C76,AR)</f>
        <v>60</v>
      </c>
      <c r="G76" s="4"/>
      <c r="H76" s="4"/>
      <c r="I76" s="58">
        <f t="shared" si="56"/>
        <v>4</v>
      </c>
      <c r="J76" s="58">
        <f t="shared" si="57"/>
        <v>240</v>
      </c>
      <c r="K76" s="4"/>
      <c r="L76" s="4"/>
      <c r="M76" s="4"/>
      <c r="N76" s="4"/>
      <c r="O76" s="4"/>
      <c r="P76" s="4"/>
      <c r="Q76" s="4"/>
      <c r="R76" s="111" t="str">
        <f>IF(ISNUMBER(SEARCH("bench",$B76)),IF($C76&gt;=0.5,IF($C76&lt;0.6,$D76*$E76," ")," ")," ")</f>
        <v xml:space="preserve"> </v>
      </c>
      <c r="S76" s="111">
        <f>IF(ISNUMBER(SEARCH("bench",$B76)),IF($C76&gt;=0.6,IF($C76&lt;0.7,$D76*$E76," ")," ")," ")</f>
        <v>4</v>
      </c>
      <c r="T76" s="111" t="str">
        <f>IF(ISNUMBER(SEARCH("bench",$B76)),IF($C76&gt;=0.7,IF($C76&lt;0.8,$D76*$E76," ")," ")," ")</f>
        <v xml:space="preserve"> </v>
      </c>
      <c r="U76" s="111" t="str">
        <f>IF(ISNUMBER(SEARCH("bench",$B76)),IF($C76&gt;=0.8,IF($C76&lt;0.9,$D76*$E76," ")," ")," ")</f>
        <v xml:space="preserve"> </v>
      </c>
      <c r="V76" s="111" t="str">
        <f>IF(ISNUMBER(SEARCH("bench",$B76)),IF($C76&gt;=0.9,$D76*$E76," ")," ")</f>
        <v xml:space="preserve"> </v>
      </c>
      <c r="W76" s="4"/>
      <c r="X76" s="4"/>
      <c r="Y76" s="4"/>
      <c r="Z76" s="4"/>
      <c r="AA76" s="4"/>
      <c r="AB76" s="5"/>
      <c r="AC76" s="13"/>
      <c r="AD76" s="8"/>
      <c r="AE76" s="8"/>
      <c r="AF76" s="8"/>
      <c r="AG76" s="8"/>
      <c r="AH76" s="8"/>
      <c r="AI76" s="8"/>
      <c r="AJ76" s="16"/>
    </row>
    <row r="77" spans="1:36">
      <c r="A77" s="21"/>
      <c r="B77" s="20" t="str">
        <f t="shared" ref="B77:B78" si="58">+B76</f>
        <v>BenchPress</v>
      </c>
      <c r="C77" s="10">
        <v>0.7</v>
      </c>
      <c r="D77" s="11">
        <v>3</v>
      </c>
      <c r="E77" s="12">
        <v>2</v>
      </c>
      <c r="F77" s="11">
        <f>MROUND(BP*C77,AR)</f>
        <v>70</v>
      </c>
      <c r="G77" s="4"/>
      <c r="H77" s="4"/>
      <c r="I77" s="58">
        <f t="shared" si="56"/>
        <v>6</v>
      </c>
      <c r="J77" s="58">
        <f t="shared" si="57"/>
        <v>420</v>
      </c>
      <c r="K77" s="4"/>
      <c r="L77" s="4"/>
      <c r="M77" s="4"/>
      <c r="N77" s="4"/>
      <c r="O77" s="4"/>
      <c r="P77" s="4"/>
      <c r="Q77" s="4"/>
      <c r="R77" s="111" t="str">
        <f>IF(ISNUMBER(SEARCH("bench",$B77)),IF($C77&gt;=0.5,IF($C77&lt;0.6,$D77*$E77," ")," ")," ")</f>
        <v xml:space="preserve"> </v>
      </c>
      <c r="S77" s="111" t="str">
        <f>IF(ISNUMBER(SEARCH("bench",$B77)),IF($C77&gt;=0.6,IF($C77&lt;0.7,$D77*$E77," ")," ")," ")</f>
        <v xml:space="preserve"> </v>
      </c>
      <c r="T77" s="111">
        <f>IF(ISNUMBER(SEARCH("bench",$B77)),IF($C77&gt;=0.7,IF($C77&lt;0.8,$D77*$E77," ")," ")," ")</f>
        <v>6</v>
      </c>
      <c r="U77" s="111" t="str">
        <f>IF(ISNUMBER(SEARCH("bench",$B77)),IF($C77&gt;=0.8,IF($C77&lt;0.9,$D77*$E77," ")," ")," ")</f>
        <v xml:space="preserve"> </v>
      </c>
      <c r="V77" s="111" t="str">
        <f>IF(ISNUMBER(SEARCH("bench",$B77)),IF($C77&gt;=0.9,$D77*$E77," ")," ")</f>
        <v xml:space="preserve"> </v>
      </c>
      <c r="W77" s="4"/>
      <c r="X77" s="4"/>
      <c r="Y77" s="4"/>
      <c r="Z77" s="4"/>
      <c r="AA77" s="4"/>
      <c r="AB77" s="5"/>
      <c r="AC77" s="142"/>
      <c r="AD77" s="142"/>
      <c r="AE77" s="8"/>
      <c r="AF77" s="8"/>
      <c r="AG77" s="8"/>
      <c r="AH77" s="8"/>
      <c r="AI77" s="8"/>
      <c r="AJ77" s="16"/>
    </row>
    <row r="78" spans="1:36">
      <c r="A78" s="15"/>
      <c r="B78" s="20" t="str">
        <f t="shared" si="58"/>
        <v>BenchPress</v>
      </c>
      <c r="C78" s="10">
        <v>0.8</v>
      </c>
      <c r="D78" s="11">
        <v>2</v>
      </c>
      <c r="E78" s="12">
        <v>6</v>
      </c>
      <c r="F78" s="11">
        <f>MROUND(BP*C78,AR)</f>
        <v>80</v>
      </c>
      <c r="G78" s="4"/>
      <c r="H78" s="4"/>
      <c r="I78" s="58">
        <f t="shared" si="56"/>
        <v>12</v>
      </c>
      <c r="J78" s="58">
        <f t="shared" si="57"/>
        <v>960</v>
      </c>
      <c r="K78" s="4"/>
      <c r="L78" s="4"/>
      <c r="M78" s="4"/>
      <c r="N78" s="4"/>
      <c r="O78" s="4"/>
      <c r="P78" s="4"/>
      <c r="Q78" s="4"/>
      <c r="R78" s="111" t="str">
        <f>IF(ISNUMBER(SEARCH("bench",$B78)),IF($C78&gt;=0.5,IF($C78&lt;0.6,$D78*$E78," ")," ")," ")</f>
        <v xml:space="preserve"> </v>
      </c>
      <c r="S78" s="111" t="str">
        <f>IF(ISNUMBER(SEARCH("bench",$B78)),IF($C78&gt;=0.6,IF($C78&lt;0.7,$D78*$E78," ")," ")," ")</f>
        <v xml:space="preserve"> </v>
      </c>
      <c r="T78" s="111" t="str">
        <f>IF(ISNUMBER(SEARCH("bench",$B78)),IF($C78&gt;=0.7,IF($C78&lt;0.8,$D78*$E78," ")," ")," ")</f>
        <v xml:space="preserve"> </v>
      </c>
      <c r="U78" s="111">
        <f>IF(ISNUMBER(SEARCH("bench",$B78)),IF($C78&gt;=0.8,IF($C78&lt;0.9,$D78*$E78," ")," ")," ")</f>
        <v>12</v>
      </c>
      <c r="V78" s="111" t="str">
        <f>IF(ISNUMBER(SEARCH("bench",$B78)),IF($C78&gt;=0.9,$D78*$E78," ")," ")</f>
        <v xml:space="preserve"> </v>
      </c>
      <c r="W78" s="4"/>
      <c r="X78" s="4"/>
      <c r="Y78" s="4"/>
      <c r="Z78" s="4"/>
      <c r="AA78" s="4"/>
      <c r="AB78" s="5"/>
      <c r="AC78" s="13"/>
      <c r="AD78" s="13"/>
      <c r="AE78" s="13"/>
      <c r="AF78" s="13"/>
      <c r="AG78" s="13"/>
      <c r="AH78" s="6"/>
      <c r="AI78" s="8"/>
      <c r="AJ78" s="16"/>
    </row>
    <row r="79" spans="1:36">
      <c r="A79" s="31"/>
      <c r="B79" s="8"/>
      <c r="C79" s="8"/>
      <c r="D79" s="8"/>
      <c r="E79" s="8"/>
      <c r="F79" s="366"/>
      <c r="G79" s="4"/>
      <c r="H79" s="4"/>
      <c r="I79" s="4"/>
      <c r="J79" s="4"/>
      <c r="K79" s="4"/>
      <c r="L79" s="4"/>
      <c r="M79" s="4"/>
      <c r="N79" s="4"/>
      <c r="O79" s="4"/>
      <c r="P79" s="4"/>
      <c r="Q79" s="4"/>
      <c r="R79" s="4"/>
      <c r="S79" s="4"/>
      <c r="T79" s="4"/>
      <c r="U79" s="4"/>
      <c r="V79" s="4"/>
      <c r="W79" s="4"/>
      <c r="X79" s="4"/>
      <c r="Y79" s="4"/>
      <c r="Z79" s="4"/>
      <c r="AA79" s="4"/>
      <c r="AB79" s="5"/>
      <c r="AC79" s="8"/>
      <c r="AD79" s="8"/>
      <c r="AE79" s="8"/>
      <c r="AF79" s="8"/>
      <c r="AG79" s="8"/>
      <c r="AH79" s="8"/>
      <c r="AI79" s="8"/>
      <c r="AJ79" s="16"/>
    </row>
    <row r="80" spans="1:36">
      <c r="A80" s="23">
        <v>3</v>
      </c>
      <c r="B80" s="6" t="s">
        <v>3</v>
      </c>
      <c r="C80" s="24"/>
      <c r="D80" s="25">
        <v>8</v>
      </c>
      <c r="E80" s="26">
        <v>4</v>
      </c>
      <c r="F80" s="25"/>
      <c r="G80" s="4"/>
      <c r="H80" s="4"/>
      <c r="I80" s="4"/>
      <c r="J80" s="4"/>
      <c r="K80" s="4"/>
      <c r="L80" s="4"/>
      <c r="M80" s="4"/>
      <c r="N80" s="4"/>
      <c r="O80" s="4"/>
      <c r="P80" s="4"/>
      <c r="Q80" s="4"/>
      <c r="R80" s="4"/>
      <c r="S80" s="4"/>
      <c r="T80" s="4"/>
      <c r="U80" s="4"/>
      <c r="V80" s="4"/>
      <c r="W80" s="4"/>
      <c r="X80" s="4"/>
      <c r="Y80" s="4"/>
      <c r="Z80" s="4"/>
      <c r="AA80" s="4"/>
      <c r="AB80" s="8"/>
      <c r="AC80" s="13"/>
      <c r="AD80" s="13"/>
      <c r="AE80" s="13"/>
      <c r="AF80" s="13"/>
      <c r="AG80" s="8"/>
      <c r="AH80" s="8"/>
      <c r="AI80" s="8"/>
      <c r="AJ80" s="16"/>
    </row>
    <row r="81" spans="1:36">
      <c r="A81" s="23">
        <v>4</v>
      </c>
      <c r="B81" s="6" t="s">
        <v>18</v>
      </c>
      <c r="C81" s="24"/>
      <c r="D81" s="25">
        <v>8</v>
      </c>
      <c r="E81" s="26">
        <v>4</v>
      </c>
      <c r="F81" s="25"/>
      <c r="G81" s="4"/>
      <c r="H81" s="4"/>
      <c r="I81" s="4"/>
      <c r="J81" s="4"/>
      <c r="K81" s="4"/>
      <c r="L81" s="4"/>
      <c r="M81" s="4"/>
      <c r="N81" s="4"/>
      <c r="O81" s="4"/>
      <c r="P81" s="4"/>
      <c r="Q81" s="4"/>
      <c r="R81" s="4"/>
      <c r="S81" s="4"/>
      <c r="T81" s="4"/>
      <c r="U81" s="4"/>
      <c r="V81" s="4"/>
      <c r="W81" s="4"/>
      <c r="X81" s="4"/>
      <c r="Y81" s="4"/>
      <c r="Z81" s="4"/>
      <c r="AA81" s="4"/>
      <c r="AB81" s="8"/>
      <c r="AC81" s="13"/>
      <c r="AD81" s="13"/>
      <c r="AE81" s="13"/>
      <c r="AF81" s="13"/>
      <c r="AG81" s="8"/>
      <c r="AH81" s="8"/>
      <c r="AI81" s="8"/>
      <c r="AJ81" s="16"/>
    </row>
    <row r="82" spans="1:36">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J82" s="16"/>
    </row>
    <row r="83" spans="1:36">
      <c r="A83" s="32">
        <v>5</v>
      </c>
      <c r="B83" s="34" t="s">
        <v>70</v>
      </c>
      <c r="C83" s="35">
        <v>0.55000000000000004</v>
      </c>
      <c r="D83" s="36">
        <v>3</v>
      </c>
      <c r="E83" s="37">
        <v>1</v>
      </c>
      <c r="F83" s="36">
        <f>MROUND(SQ*C83,AR)</f>
        <v>55</v>
      </c>
      <c r="G83" s="114">
        <f>+D83*E83</f>
        <v>3</v>
      </c>
      <c r="H83" s="114">
        <f>+F83*G83</f>
        <v>165</v>
      </c>
      <c r="I83" s="4"/>
      <c r="J83" s="4"/>
      <c r="K83" s="4"/>
      <c r="L83" s="4"/>
      <c r="M83" s="114">
        <f>IF(ISNUMBER(SEARCH("squat",$B83)),IF($C83&gt;=0.5,IF($C83&lt;0.6,$D83*$E83," ")," ")," ")</f>
        <v>3</v>
      </c>
      <c r="N83" s="114" t="str">
        <f>IF(ISNUMBER(SEARCH("squat",$B83)),IF($C83&gt;=0.6,IF($C83&lt;0.7,$D83*$E83," ")," ")," ")</f>
        <v xml:space="preserve"> </v>
      </c>
      <c r="O83" s="114" t="str">
        <f>IF(ISNUMBER(SEARCH("squat",$B83)),IF($C83&gt;=0.7,IF($C83&lt;0.8,$D83*$E83," ")," ")," ")</f>
        <v xml:space="preserve"> </v>
      </c>
      <c r="P83" s="114" t="str">
        <f>IF(ISNUMBER(SEARCH("squat",$B83)),IF($C83&gt;=0.8,IF($C83&lt;0.9,$D83*$E83," ")," ")," ")</f>
        <v xml:space="preserve"> </v>
      </c>
      <c r="Q83" s="114" t="str">
        <f>IF(ISNUMBER(SEARCH("squat",$B83)),IF($C83&gt;=0.9,$D83*$E83," ")," ")</f>
        <v xml:space="preserve"> </v>
      </c>
      <c r="R83" s="4"/>
      <c r="S83" s="4"/>
      <c r="T83" s="4"/>
      <c r="U83" s="4"/>
      <c r="V83" s="4"/>
      <c r="W83" s="4"/>
      <c r="X83" s="4"/>
      <c r="Y83" s="4"/>
      <c r="Z83" s="4"/>
      <c r="AA83" s="4"/>
      <c r="AB83" s="5"/>
      <c r="AC83" s="13"/>
      <c r="AD83" s="8"/>
      <c r="AE83" s="8"/>
      <c r="AF83" s="8"/>
      <c r="AG83" s="8"/>
      <c r="AH83" s="8"/>
      <c r="AI83" s="8"/>
      <c r="AJ83" s="16"/>
    </row>
    <row r="84" spans="1:36">
      <c r="A84" s="38"/>
      <c r="B84" s="33" t="str">
        <f>+B83</f>
        <v>Squat w. chains</v>
      </c>
      <c r="C84" s="35">
        <v>0.65</v>
      </c>
      <c r="D84" s="36">
        <v>3</v>
      </c>
      <c r="E84" s="37">
        <v>1</v>
      </c>
      <c r="F84" s="36">
        <f>MROUND(SQ*C84,AR)</f>
        <v>65</v>
      </c>
      <c r="G84" s="114">
        <f t="shared" ref="G84:G85" si="59">+D84*E84</f>
        <v>3</v>
      </c>
      <c r="H84" s="114">
        <f t="shared" ref="H84:H85" si="60">+F84*G84</f>
        <v>195</v>
      </c>
      <c r="I84" s="4"/>
      <c r="J84" s="4"/>
      <c r="K84" s="4"/>
      <c r="L84" s="4"/>
      <c r="M84" s="114" t="str">
        <f>IF(ISNUMBER(SEARCH("squat",$B84)),IF($C84&gt;=0.5,IF($C84&lt;0.6,$D84*$E84," ")," ")," ")</f>
        <v xml:space="preserve"> </v>
      </c>
      <c r="N84" s="114">
        <f>IF(ISNUMBER(SEARCH("squat",$B84)),IF($C84&gt;=0.6,IF($C84&lt;0.7,$D84*$E84," ")," ")," ")</f>
        <v>3</v>
      </c>
      <c r="O84" s="114" t="str">
        <f>IF(ISNUMBER(SEARCH("squat",$B84)),IF($C84&gt;=0.7,IF($C84&lt;0.8,$D84*$E84," ")," ")," ")</f>
        <v xml:space="preserve"> </v>
      </c>
      <c r="P84" s="114" t="str">
        <f>IF(ISNUMBER(SEARCH("squat",$B84)),IF($C84&gt;=0.8,IF($C84&lt;0.9,$D84*$E84," ")," ")," ")</f>
        <v xml:space="preserve"> </v>
      </c>
      <c r="Q84" s="114" t="str">
        <f>IF(ISNUMBER(SEARCH("squat",$B84)),IF($C84&gt;=0.9,$D84*$E84," ")," ")</f>
        <v xml:space="preserve"> </v>
      </c>
      <c r="R84" s="4"/>
      <c r="S84" s="4"/>
      <c r="T84" s="4"/>
      <c r="U84" s="4"/>
      <c r="V84" s="4"/>
      <c r="W84" s="4"/>
      <c r="X84" s="4"/>
      <c r="Y84" s="4"/>
      <c r="Z84" s="4"/>
      <c r="AA84" s="4"/>
      <c r="AB84" s="5"/>
      <c r="AC84" s="142"/>
      <c r="AD84" s="8"/>
      <c r="AE84" s="8"/>
      <c r="AF84" s="8"/>
      <c r="AG84" s="8"/>
      <c r="AH84" s="8"/>
      <c r="AI84" s="8"/>
      <c r="AJ84" s="16"/>
    </row>
    <row r="85" spans="1:36">
      <c r="A85" s="38"/>
      <c r="B85" s="33" t="str">
        <f>+B84</f>
        <v>Squat w. chains</v>
      </c>
      <c r="C85" s="35">
        <v>0.75</v>
      </c>
      <c r="D85" s="36">
        <v>3</v>
      </c>
      <c r="E85" s="37">
        <v>4</v>
      </c>
      <c r="F85" s="36">
        <f>MROUND(SQ*C85,AR)</f>
        <v>75</v>
      </c>
      <c r="G85" s="114">
        <f t="shared" si="59"/>
        <v>12</v>
      </c>
      <c r="H85" s="114">
        <f t="shared" si="60"/>
        <v>900</v>
      </c>
      <c r="I85" s="4"/>
      <c r="J85" s="4"/>
      <c r="K85" s="4"/>
      <c r="L85" s="4"/>
      <c r="M85" s="114" t="str">
        <f>IF(ISNUMBER(SEARCH("squat",$B85)),IF($C85&gt;=0.5,IF($C85&lt;0.6,$D85*$E85," ")," ")," ")</f>
        <v xml:space="preserve"> </v>
      </c>
      <c r="N85" s="114" t="str">
        <f>IF(ISNUMBER(SEARCH("squat",$B85)),IF($C85&gt;=0.6,IF($C85&lt;0.7,$D85*$E85," ")," ")," ")</f>
        <v xml:space="preserve"> </v>
      </c>
      <c r="O85" s="114">
        <f>IF(ISNUMBER(SEARCH("squat",$B85)),IF($C85&gt;=0.7,IF($C85&lt;0.8,$D85*$E85," ")," ")," ")</f>
        <v>12</v>
      </c>
      <c r="P85" s="114" t="str">
        <f>IF(ISNUMBER(SEARCH("squat",$B85)),IF($C85&gt;=0.8,IF($C85&lt;0.9,$D85*$E85," ")," ")," ")</f>
        <v xml:space="preserve"> </v>
      </c>
      <c r="Q85" s="114" t="str">
        <f>IF(ISNUMBER(SEARCH("squat",$B85)),IF($C85&gt;=0.9,$D85*$E85," ")," ")</f>
        <v xml:space="preserve"> </v>
      </c>
      <c r="R85" s="4"/>
      <c r="S85" s="4"/>
      <c r="T85" s="4"/>
      <c r="U85" s="4"/>
      <c r="V85" s="4"/>
      <c r="W85" s="4"/>
      <c r="X85" s="4"/>
      <c r="Y85" s="4"/>
      <c r="Z85" s="4"/>
      <c r="AA85" s="4"/>
      <c r="AB85" s="5"/>
      <c r="AC85" s="13"/>
      <c r="AD85" s="13"/>
      <c r="AE85" s="13"/>
      <c r="AF85" s="13"/>
      <c r="AG85" s="8"/>
      <c r="AH85" s="8"/>
      <c r="AI85" s="8"/>
      <c r="AJ85" s="16"/>
    </row>
    <row r="86" spans="1:36">
      <c r="A86" s="31"/>
      <c r="B86" s="8"/>
      <c r="C86" s="8"/>
      <c r="D86" s="8"/>
      <c r="E86" s="8"/>
      <c r="F86" s="366"/>
      <c r="G86" s="4"/>
      <c r="H86" s="4"/>
      <c r="I86" s="4"/>
      <c r="J86" s="4"/>
      <c r="K86" s="4"/>
      <c r="L86" s="4"/>
      <c r="M86" s="4"/>
      <c r="N86" s="4"/>
      <c r="O86" s="4"/>
      <c r="P86" s="4"/>
      <c r="Q86" s="4"/>
      <c r="R86" s="4"/>
      <c r="S86" s="4"/>
      <c r="T86" s="4"/>
      <c r="U86" s="4"/>
      <c r="V86" s="4"/>
      <c r="W86" s="4"/>
      <c r="X86" s="4"/>
      <c r="Y86" s="4"/>
      <c r="Z86" s="4"/>
      <c r="AA86" s="4"/>
      <c r="AB86" s="8"/>
      <c r="AC86" s="8"/>
      <c r="AD86" s="8"/>
      <c r="AE86" s="8"/>
      <c r="AF86" s="8"/>
      <c r="AG86" s="8"/>
      <c r="AH86" s="8"/>
      <c r="AI86" s="8"/>
      <c r="AJ86" s="16"/>
    </row>
    <row r="87" spans="1:36">
      <c r="A87" s="23">
        <v>6</v>
      </c>
      <c r="B87" s="6" t="s">
        <v>48</v>
      </c>
      <c r="C87" s="24"/>
      <c r="D87" s="25">
        <v>5</v>
      </c>
      <c r="E87" s="26">
        <v>5</v>
      </c>
      <c r="F87" s="50"/>
      <c r="G87" s="90"/>
      <c r="H87" s="90"/>
      <c r="I87" s="90"/>
      <c r="J87" s="90"/>
      <c r="K87" s="90"/>
      <c r="L87" s="90"/>
      <c r="M87" s="90"/>
      <c r="N87" s="90"/>
      <c r="O87" s="90"/>
      <c r="P87" s="90"/>
      <c r="Q87" s="90"/>
      <c r="R87" s="90"/>
      <c r="S87" s="90"/>
      <c r="T87" s="90"/>
      <c r="U87" s="90"/>
      <c r="V87" s="90"/>
      <c r="W87" s="90"/>
      <c r="X87" s="90"/>
      <c r="Y87" s="90"/>
      <c r="Z87" s="90"/>
      <c r="AA87" s="90"/>
      <c r="AB87" s="19"/>
      <c r="AC87" s="13"/>
      <c r="AD87" s="13"/>
      <c r="AE87" s="13"/>
      <c r="AF87" s="13"/>
      <c r="AG87" s="13"/>
      <c r="AH87" s="27"/>
      <c r="AI87" s="27"/>
      <c r="AJ87" s="19"/>
    </row>
    <row r="88" spans="1:36" ht="15" thickBot="1">
      <c r="G88" s="4"/>
      <c r="H88" s="4"/>
      <c r="I88" s="4"/>
      <c r="J88" s="4"/>
      <c r="K88" s="4"/>
      <c r="L88" s="4"/>
      <c r="M88" s="4"/>
      <c r="N88" s="4"/>
      <c r="O88" s="4"/>
      <c r="P88" s="4"/>
      <c r="Q88" s="4"/>
      <c r="R88" s="4"/>
      <c r="S88" s="4"/>
      <c r="T88" s="4"/>
      <c r="U88" s="4"/>
      <c r="V88" s="4"/>
      <c r="W88" s="4"/>
      <c r="X88" s="4"/>
      <c r="Y88" s="4"/>
      <c r="Z88" s="4"/>
      <c r="AA88" s="4"/>
    </row>
    <row r="89" spans="1:36" ht="15" thickBot="1">
      <c r="A89" s="409" t="s">
        <v>14</v>
      </c>
      <c r="B89" s="410"/>
      <c r="C89" s="59" t="s">
        <v>0</v>
      </c>
      <c r="D89" s="59" t="s">
        <v>5</v>
      </c>
      <c r="E89" s="59" t="s">
        <v>6</v>
      </c>
      <c r="F89" s="369" t="s">
        <v>7</v>
      </c>
      <c r="G89" s="4"/>
      <c r="H89" s="4"/>
      <c r="I89" s="4"/>
      <c r="J89" s="4"/>
      <c r="K89" s="4"/>
      <c r="L89" s="4"/>
      <c r="M89" s="4"/>
      <c r="N89" s="4"/>
      <c r="O89" s="4"/>
      <c r="P89" s="4"/>
      <c r="Q89" s="4"/>
      <c r="R89" s="4"/>
      <c r="S89" s="4"/>
      <c r="T89" s="4"/>
      <c r="U89" s="4"/>
      <c r="V89" s="4"/>
      <c r="W89" s="4"/>
      <c r="X89" s="4"/>
      <c r="Y89" s="4"/>
      <c r="Z89" s="4"/>
      <c r="AA89" s="4"/>
    </row>
    <row r="90" spans="1:36">
      <c r="G90" s="4"/>
      <c r="H90" s="4"/>
      <c r="I90" s="4"/>
      <c r="J90" s="4"/>
      <c r="K90" s="4"/>
      <c r="L90" s="4"/>
      <c r="M90" s="4"/>
      <c r="N90" s="4"/>
      <c r="O90" s="4"/>
      <c r="P90" s="4"/>
      <c r="Q90" s="4"/>
      <c r="R90" s="4"/>
      <c r="S90" s="4"/>
      <c r="T90" s="4"/>
      <c r="U90" s="4"/>
      <c r="V90" s="4"/>
      <c r="W90" s="4"/>
      <c r="X90" s="4"/>
      <c r="Y90" s="4"/>
      <c r="Z90" s="4"/>
      <c r="AA90" s="4"/>
    </row>
    <row r="91" spans="1:36">
      <c r="A91" s="130">
        <v>1</v>
      </c>
      <c r="B91" s="129" t="s">
        <v>85</v>
      </c>
      <c r="C91" s="74">
        <v>0.5</v>
      </c>
      <c r="D91" s="75">
        <v>4</v>
      </c>
      <c r="E91" s="75">
        <v>1</v>
      </c>
      <c r="F91" s="370">
        <f>MROUND(DL*C91,AR)</f>
        <v>50</v>
      </c>
      <c r="G91" s="149"/>
      <c r="H91" s="138"/>
      <c r="I91" s="140"/>
      <c r="J91" s="141"/>
      <c r="K91" s="150">
        <f>+D91*E91</f>
        <v>4</v>
      </c>
      <c r="L91" s="98">
        <f>+K91*F91</f>
        <v>200</v>
      </c>
      <c r="M91" s="76"/>
      <c r="N91" s="76"/>
      <c r="O91" s="76"/>
      <c r="P91" s="76"/>
      <c r="Q91" s="76"/>
      <c r="R91" s="76" t="str">
        <f>IF(ISNUMBER(SEARCH("bench",$B91)),IF($C91&gt;=0.5,IF($C91&lt;0.6,$D91*$E91," ")," ")," ")</f>
        <v xml:space="preserve"> </v>
      </c>
      <c r="S91" s="76" t="str">
        <f>IF(ISNUMBER(SEARCH("bench",$B91)),IF($C91&gt;=0.6,IF($C91&lt;0.7,$D91*$E91," ")," ")," ")</f>
        <v xml:space="preserve"> </v>
      </c>
      <c r="T91" s="76" t="str">
        <f>IF(ISNUMBER(SEARCH("bench",$B91)),IF($C91&gt;=0.7,IF($C91&lt;0.8,$D91*$E91," ")," ")," ")</f>
        <v xml:space="preserve"> </v>
      </c>
      <c r="U91" s="76" t="str">
        <f>IF(ISNUMBER(SEARCH("bench",$B91)),IF($C91&gt;=0.8,IF($C91&lt;0.9,$D91*$E91," ")," ")," ")</f>
        <v xml:space="preserve"> </v>
      </c>
      <c r="V91" s="76" t="str">
        <f>IF(ISNUMBER(SEARCH("bench",$B91)),IF($C91&gt;=0.9,$D91*$E91," ")," ")</f>
        <v xml:space="preserve"> </v>
      </c>
      <c r="W91" s="103">
        <f t="shared" ref="W91:W93" si="61">IF(ISNUMBER(SEARCH("deadlift",$B91)),IF($C91&gt;=0.5,IF($C91&lt;0.6,$D91*$E91," ")," ")," ")</f>
        <v>4</v>
      </c>
      <c r="X91" s="103" t="str">
        <f t="shared" ref="X91:X93" si="62">IF(ISNUMBER(SEARCH("deadlift",$B91)),IF($C91&gt;=0.6,IF($C91&lt;0.7,$D91*$E91," ")," ")," ")</f>
        <v xml:space="preserve"> </v>
      </c>
      <c r="Y91" s="103" t="str">
        <f t="shared" ref="Y91:Y93" si="63">IF(ISNUMBER(SEARCH("deadlift",$B91)),IF($C91&gt;=0.7,IF($C91&lt;0.8,$D91*$E91," ")," ")," ")</f>
        <v xml:space="preserve"> </v>
      </c>
      <c r="Z91" s="103" t="str">
        <f t="shared" ref="Z91:Z93" si="64">IF(ISNUMBER(SEARCH("deadlift",$B91)),IF($C91&gt;=0.8,IF($C91&lt;0.9,$D91*$E91," ")," ")," ")</f>
        <v xml:space="preserve"> </v>
      </c>
      <c r="AA91" s="103" t="str">
        <f t="shared" ref="AA91:AA93" si="65">IF(ISNUMBER(SEARCH("deadlift",$B91)),IF($C91&gt;=0.9,$D91*$E91," ")," ")</f>
        <v xml:space="preserve"> </v>
      </c>
      <c r="AB91" s="77"/>
      <c r="AC91" s="70"/>
      <c r="AD91" s="78"/>
      <c r="AE91" s="78"/>
      <c r="AF91" s="78"/>
      <c r="AG91" s="78"/>
      <c r="AH91" s="78"/>
      <c r="AI91" s="78"/>
      <c r="AJ91" s="79"/>
    </row>
    <row r="92" spans="1:36">
      <c r="A92" s="80"/>
      <c r="B92" s="81" t="str">
        <f>+B91</f>
        <v>Deadlift to Knees</v>
      </c>
      <c r="C92" s="74">
        <v>0.6</v>
      </c>
      <c r="D92" s="75">
        <v>4</v>
      </c>
      <c r="E92" s="75">
        <v>2</v>
      </c>
      <c r="F92" s="370">
        <f>MROUND(DL*C92,AR)</f>
        <v>60</v>
      </c>
      <c r="G92" s="4"/>
      <c r="H92" s="4"/>
      <c r="K92" s="150">
        <f>+D92*E92</f>
        <v>8</v>
      </c>
      <c r="L92" s="98">
        <f>+K92*F92</f>
        <v>480</v>
      </c>
      <c r="M92" s="4"/>
      <c r="N92" s="4"/>
      <c r="O92" s="4"/>
      <c r="P92" s="4"/>
      <c r="Q92" s="4"/>
      <c r="R92" s="4" t="str">
        <f>IF(ISNUMBER(SEARCH("bench",$B92)),IF($C92&gt;=0.5,IF($C92&lt;0.6,$D92*$E92," ")," ")," ")</f>
        <v xml:space="preserve"> </v>
      </c>
      <c r="S92" s="4" t="str">
        <f>IF(ISNUMBER(SEARCH("bench",$B92)),IF($C92&gt;=0.6,IF($C92&lt;0.7,$D92*$E92," ")," ")," ")</f>
        <v xml:space="preserve"> </v>
      </c>
      <c r="T92" s="4" t="str">
        <f>IF(ISNUMBER(SEARCH("bench",$B92)),IF($C92&gt;=0.7,IF($C92&lt;0.8,$D92*$E92," ")," ")," ")</f>
        <v xml:space="preserve"> </v>
      </c>
      <c r="U92" s="4" t="str">
        <f>IF(ISNUMBER(SEARCH("bench",$B92)),IF($C92&gt;=0.8,IF($C92&lt;0.9,$D92*$E92," ")," ")," ")</f>
        <v xml:space="preserve"> </v>
      </c>
      <c r="V92" s="4" t="str">
        <f>IF(ISNUMBER(SEARCH("bench",$B92)),IF($C92&gt;=0.9,$D92*$E92," ")," ")</f>
        <v xml:space="preserve"> </v>
      </c>
      <c r="W92" s="103" t="str">
        <f t="shared" si="61"/>
        <v xml:space="preserve"> </v>
      </c>
      <c r="X92" s="103">
        <f t="shared" si="62"/>
        <v>8</v>
      </c>
      <c r="Y92" s="103" t="str">
        <f t="shared" si="63"/>
        <v xml:space="preserve"> </v>
      </c>
      <c r="Z92" s="103" t="str">
        <f t="shared" si="64"/>
        <v xml:space="preserve"> </v>
      </c>
      <c r="AA92" s="103" t="str">
        <f t="shared" si="65"/>
        <v xml:space="preserve"> </v>
      </c>
      <c r="AB92" s="5"/>
      <c r="AC92" s="82"/>
      <c r="AD92" s="6"/>
      <c r="AE92" s="8"/>
      <c r="AF92" s="8"/>
      <c r="AG92" s="8"/>
      <c r="AH92" s="8"/>
      <c r="AI92" s="8"/>
      <c r="AJ92" s="16"/>
    </row>
    <row r="93" spans="1:36">
      <c r="A93" s="80"/>
      <c r="B93" s="81" t="str">
        <f t="shared" ref="B93" si="66">+B92</f>
        <v>Deadlift to Knees</v>
      </c>
      <c r="C93" s="74">
        <v>0.7</v>
      </c>
      <c r="D93" s="75">
        <v>4</v>
      </c>
      <c r="E93" s="75">
        <v>4</v>
      </c>
      <c r="F93" s="370">
        <f>MROUND(DL*C93,AR)</f>
        <v>70</v>
      </c>
      <c r="G93" s="4"/>
      <c r="H93" s="4"/>
      <c r="K93" s="150">
        <f>+D93*E93</f>
        <v>16</v>
      </c>
      <c r="L93" s="98">
        <f>+K93*F93</f>
        <v>1120</v>
      </c>
      <c r="M93" s="4"/>
      <c r="N93" s="4"/>
      <c r="O93" s="4"/>
      <c r="P93" s="4"/>
      <c r="Q93" s="4"/>
      <c r="R93" s="4" t="str">
        <f>IF(ISNUMBER(SEARCH("bench",$B93)),IF($C93&gt;=0.5,IF($C93&lt;0.6,$D93*$E93," ")," ")," ")</f>
        <v xml:space="preserve"> </v>
      </c>
      <c r="S93" s="4" t="str">
        <f>IF(ISNUMBER(SEARCH("bench",$B93)),IF($C93&gt;=0.6,IF($C93&lt;0.7,$D93*$E93," ")," ")," ")</f>
        <v xml:space="preserve"> </v>
      </c>
      <c r="T93" s="4" t="str">
        <f>IF(ISNUMBER(SEARCH("bench",$B93)),IF($C93&gt;=0.7,IF($C93&lt;0.8,$D93*$E93," ")," ")," ")</f>
        <v xml:space="preserve"> </v>
      </c>
      <c r="U93" s="4" t="str">
        <f>IF(ISNUMBER(SEARCH("bench",$B93)),IF($C93&gt;=0.8,IF($C93&lt;0.9,$D93*$E93," ")," ")," ")</f>
        <v xml:space="preserve"> </v>
      </c>
      <c r="V93" s="4" t="str">
        <f>IF(ISNUMBER(SEARCH("bench",$B93)),IF($C93&gt;=0.9,$D93*$E93," ")," ")</f>
        <v xml:space="preserve"> </v>
      </c>
      <c r="W93" s="103" t="str">
        <f t="shared" si="61"/>
        <v xml:space="preserve"> </v>
      </c>
      <c r="X93" s="103" t="str">
        <f t="shared" si="62"/>
        <v xml:space="preserve"> </v>
      </c>
      <c r="Y93" s="103">
        <f t="shared" si="63"/>
        <v>16</v>
      </c>
      <c r="Z93" s="103" t="str">
        <f t="shared" si="64"/>
        <v xml:space="preserve"> </v>
      </c>
      <c r="AA93" s="103" t="str">
        <f t="shared" si="65"/>
        <v xml:space="preserve"> </v>
      </c>
      <c r="AB93" s="5"/>
      <c r="AC93" s="70"/>
      <c r="AD93" s="70"/>
      <c r="AE93" s="6"/>
      <c r="AF93" s="6"/>
      <c r="AG93" s="8"/>
      <c r="AH93" s="8"/>
      <c r="AI93" s="8"/>
      <c r="AJ93" s="16"/>
    </row>
    <row r="94" spans="1:36">
      <c r="AJ94" s="16"/>
    </row>
    <row r="95" spans="1:36">
      <c r="A95" s="21">
        <v>2</v>
      </c>
      <c r="B95" s="39" t="s">
        <v>100</v>
      </c>
      <c r="C95" s="28">
        <v>0.5</v>
      </c>
      <c r="D95" s="29">
        <v>5</v>
      </c>
      <c r="E95" s="30">
        <v>1</v>
      </c>
      <c r="F95" s="11">
        <f>MROUND(BP*C95,AR)</f>
        <v>50</v>
      </c>
      <c r="G95" s="4"/>
      <c r="H95" s="4"/>
      <c r="I95" s="58">
        <f t="shared" ref="I95:I97" si="67">+D95*E95</f>
        <v>5</v>
      </c>
      <c r="J95" s="58">
        <f t="shared" ref="J95:J97" si="68">+I95*F95</f>
        <v>250</v>
      </c>
      <c r="K95" s="4"/>
      <c r="L95" s="4"/>
      <c r="M95" s="4"/>
      <c r="N95" s="4"/>
      <c r="O95" s="4"/>
      <c r="P95" s="4"/>
      <c r="Q95" s="4"/>
      <c r="R95" s="58">
        <f>IF(ISNUMBER(SEARCH("bench",$B95)),IF($C95&gt;=0.5,IF($C95&lt;0.6,$D95*$E95," ")," ")," ")</f>
        <v>5</v>
      </c>
      <c r="S95" s="58" t="str">
        <f>IF(ISNUMBER(SEARCH("bench",$B95)),IF($C95&gt;=0.6,IF($C95&lt;0.7,$D95*$E95," ")," ")," ")</f>
        <v xml:space="preserve"> </v>
      </c>
      <c r="T95" s="58" t="str">
        <f>IF(ISNUMBER(SEARCH("bench",$B95)),IF($C95&gt;=0.7,IF($C95&lt;0.8,$D95*$E95," ")," ")," ")</f>
        <v xml:space="preserve"> </v>
      </c>
      <c r="U95" s="58" t="str">
        <f>IF(ISNUMBER(SEARCH("bench",$B95)),IF($C95&gt;=0.8,IF($C95&lt;0.9,$D95*$E95," ")," ")," ")</f>
        <v xml:space="preserve"> </v>
      </c>
      <c r="V95" s="58" t="str">
        <f>IF(ISNUMBER(SEARCH("bench",$B95)),IF($C95&gt;=0.9,$D95*$E95," ")," ")</f>
        <v xml:space="preserve"> </v>
      </c>
      <c r="W95" s="4"/>
      <c r="X95" s="4"/>
      <c r="Y95" s="4"/>
      <c r="Z95" s="4"/>
      <c r="AA95" s="4"/>
      <c r="AB95" s="5"/>
      <c r="AC95" s="22"/>
      <c r="AD95" s="8"/>
      <c r="AE95" s="8"/>
      <c r="AF95" s="8"/>
      <c r="AG95" s="8"/>
      <c r="AH95" s="8"/>
      <c r="AI95" s="8"/>
      <c r="AJ95" s="16"/>
    </row>
    <row r="96" spans="1:36">
      <c r="A96" s="21"/>
      <c r="B96" s="20" t="str">
        <f>+B95</f>
        <v>Middle grip BenchPress</v>
      </c>
      <c r="C96" s="10">
        <v>0.6</v>
      </c>
      <c r="D96" s="11">
        <v>5</v>
      </c>
      <c r="E96" s="12">
        <v>2</v>
      </c>
      <c r="F96" s="11">
        <f>MROUND(BP*C96,AR)</f>
        <v>60</v>
      </c>
      <c r="G96" s="4"/>
      <c r="H96" s="4"/>
      <c r="I96" s="58">
        <f t="shared" si="67"/>
        <v>10</v>
      </c>
      <c r="J96" s="58">
        <f t="shared" si="68"/>
        <v>600</v>
      </c>
      <c r="K96" s="4"/>
      <c r="L96" s="4"/>
      <c r="M96" s="4"/>
      <c r="N96" s="4"/>
      <c r="O96" s="4"/>
      <c r="P96" s="4"/>
      <c r="Q96" s="4"/>
      <c r="R96" s="58" t="str">
        <f>IF(ISNUMBER(SEARCH("bench",$B96)),IF($C96&gt;=0.5,IF($C96&lt;0.6,$D96*$E96," ")," ")," ")</f>
        <v xml:space="preserve"> </v>
      </c>
      <c r="S96" s="58">
        <f>IF(ISNUMBER(SEARCH("bench",$B96)),IF($C96&gt;=0.6,IF($C96&lt;0.7,$D96*$E96," ")," ")," ")</f>
        <v>10</v>
      </c>
      <c r="T96" s="58" t="str">
        <f>IF(ISNUMBER(SEARCH("bench",$B96)),IF($C96&gt;=0.7,IF($C96&lt;0.8,$D96*$E96," ")," ")," ")</f>
        <v xml:space="preserve"> </v>
      </c>
      <c r="U96" s="58" t="str">
        <f>IF(ISNUMBER(SEARCH("bench",$B96)),IF($C96&gt;=0.8,IF($C96&lt;0.9,$D96*$E96," ")," ")," ")</f>
        <v xml:space="preserve"> </v>
      </c>
      <c r="V96" s="58" t="str">
        <f>IF(ISNUMBER(SEARCH("bench",$B96)),IF($C96&gt;=0.9,$D96*$E96," ")," ")</f>
        <v xml:space="preserve"> </v>
      </c>
      <c r="W96" s="4"/>
      <c r="X96" s="4"/>
      <c r="Y96" s="4"/>
      <c r="Z96" s="4"/>
      <c r="AA96" s="4"/>
      <c r="AB96" s="5"/>
      <c r="AC96" s="7"/>
      <c r="AD96" s="6"/>
      <c r="AE96" s="8"/>
      <c r="AF96" s="8"/>
      <c r="AG96" s="8"/>
      <c r="AH96" s="8"/>
      <c r="AI96" s="8"/>
      <c r="AJ96" s="16"/>
    </row>
    <row r="97" spans="1:36">
      <c r="A97" s="15"/>
      <c r="B97" s="20" t="str">
        <f t="shared" ref="B97" si="69">+B96</f>
        <v>Middle grip BenchPress</v>
      </c>
      <c r="C97" s="10">
        <v>0.7</v>
      </c>
      <c r="D97" s="11">
        <v>4</v>
      </c>
      <c r="E97" s="12">
        <v>5</v>
      </c>
      <c r="F97" s="11">
        <f>MROUND(BP*C97,AR)</f>
        <v>70</v>
      </c>
      <c r="G97" s="4"/>
      <c r="H97" s="4"/>
      <c r="I97" s="58">
        <f t="shared" si="67"/>
        <v>20</v>
      </c>
      <c r="J97" s="58">
        <f t="shared" si="68"/>
        <v>1400</v>
      </c>
      <c r="K97" s="4"/>
      <c r="L97" s="4"/>
      <c r="M97" s="4"/>
      <c r="N97" s="4"/>
      <c r="O97" s="4"/>
      <c r="P97" s="4"/>
      <c r="Q97" s="4"/>
      <c r="R97" s="58" t="str">
        <f>IF(ISNUMBER(SEARCH("bench",$B97)),IF($C97&gt;=0.5,IF($C97&lt;0.6,$D97*$E97," ")," ")," ")</f>
        <v xml:space="preserve"> </v>
      </c>
      <c r="S97" s="58" t="str">
        <f>IF(ISNUMBER(SEARCH("bench",$B97)),IF($C97&gt;=0.6,IF($C97&lt;0.7,$D97*$E97," ")," ")," ")</f>
        <v xml:space="preserve"> </v>
      </c>
      <c r="T97" s="58">
        <f>IF(ISNUMBER(SEARCH("bench",$B97)),IF($C97&gt;=0.7,IF($C97&lt;0.8,$D97*$E97," ")," ")," ")</f>
        <v>20</v>
      </c>
      <c r="U97" s="58" t="str">
        <f>IF(ISNUMBER(SEARCH("bench",$B97)),IF($C97&gt;=0.8,IF($C97&lt;0.9,$D97*$E97," ")," ")," ")</f>
        <v xml:space="preserve"> </v>
      </c>
      <c r="V97" s="58" t="str">
        <f>IF(ISNUMBER(SEARCH("bench",$B97)),IF($C97&gt;=0.9,$D97*$E97," ")," ")</f>
        <v xml:space="preserve"> </v>
      </c>
      <c r="W97" s="4"/>
      <c r="X97" s="4"/>
      <c r="Y97" s="4"/>
      <c r="Z97" s="4"/>
      <c r="AA97" s="4"/>
      <c r="AB97" s="5"/>
      <c r="AC97" s="13"/>
      <c r="AD97" s="13"/>
      <c r="AE97" s="13"/>
      <c r="AF97" s="13"/>
      <c r="AG97" s="6"/>
      <c r="AH97" s="8"/>
      <c r="AI97" s="8"/>
      <c r="AJ97" s="16"/>
    </row>
    <row r="98" spans="1:36">
      <c r="A98" s="31"/>
      <c r="B98" s="8"/>
      <c r="C98" s="8"/>
      <c r="D98" s="8"/>
      <c r="E98" s="8"/>
      <c r="F98" s="366"/>
      <c r="G98" s="4"/>
      <c r="H98" s="4"/>
      <c r="I98" s="4"/>
      <c r="J98" s="4"/>
      <c r="K98" s="4"/>
      <c r="L98" s="4"/>
      <c r="M98" s="4"/>
      <c r="N98" s="4"/>
      <c r="O98" s="4"/>
      <c r="P98" s="4"/>
      <c r="Q98" s="4"/>
      <c r="R98" s="4"/>
      <c r="S98" s="4"/>
      <c r="T98" s="4"/>
      <c r="U98" s="4"/>
      <c r="V98" s="4"/>
      <c r="W98" s="4"/>
      <c r="X98" s="4"/>
      <c r="Y98" s="4"/>
      <c r="Z98" s="4"/>
      <c r="AA98" s="4"/>
      <c r="AB98" s="5"/>
      <c r="AC98" s="8"/>
      <c r="AD98" s="8"/>
      <c r="AE98" s="8"/>
      <c r="AF98" s="8"/>
      <c r="AG98" s="8"/>
      <c r="AH98" s="8"/>
      <c r="AI98" s="8"/>
      <c r="AJ98" s="16"/>
    </row>
    <row r="99" spans="1:36">
      <c r="A99" s="23">
        <v>3</v>
      </c>
      <c r="B99" s="6" t="s">
        <v>51</v>
      </c>
      <c r="C99" s="24"/>
      <c r="D99" s="25">
        <v>8</v>
      </c>
      <c r="E99" s="26">
        <v>3</v>
      </c>
      <c r="F99" s="25"/>
      <c r="G99" s="4"/>
      <c r="H99" s="4"/>
      <c r="I99" s="4"/>
      <c r="J99" s="4"/>
      <c r="K99" s="4"/>
      <c r="L99" s="4"/>
      <c r="M99" s="4"/>
      <c r="N99" s="4"/>
      <c r="O99" s="4"/>
      <c r="P99" s="4"/>
      <c r="Q99" s="4"/>
      <c r="R99" s="4"/>
      <c r="S99" s="4"/>
      <c r="T99" s="4"/>
      <c r="U99" s="4"/>
      <c r="V99" s="4"/>
      <c r="W99" s="4"/>
      <c r="X99" s="4"/>
      <c r="Y99" s="4"/>
      <c r="Z99" s="4"/>
      <c r="AA99" s="4"/>
      <c r="AB99" s="8"/>
      <c r="AC99" s="22"/>
      <c r="AD99" s="22"/>
      <c r="AE99" s="22"/>
      <c r="AF99" s="8"/>
      <c r="AG99" s="8"/>
      <c r="AH99" s="8"/>
      <c r="AI99" s="8"/>
      <c r="AJ99" s="16"/>
    </row>
    <row r="100" spans="1:36">
      <c r="A100" s="31"/>
      <c r="B100" s="8"/>
      <c r="C100" s="8"/>
      <c r="D100" s="8"/>
      <c r="E100" s="8"/>
      <c r="F100" s="366"/>
      <c r="G100" s="4"/>
      <c r="H100" s="4"/>
      <c r="I100" s="4"/>
      <c r="J100" s="4"/>
      <c r="K100" s="4"/>
      <c r="L100" s="4"/>
      <c r="M100" s="4"/>
      <c r="N100" s="4"/>
      <c r="O100" s="4"/>
      <c r="P100" s="4"/>
      <c r="Q100" s="4"/>
      <c r="R100" s="4"/>
      <c r="S100" s="4"/>
      <c r="T100" s="4"/>
      <c r="U100" s="4"/>
      <c r="V100" s="4"/>
      <c r="W100" s="4"/>
      <c r="X100" s="4"/>
      <c r="Y100" s="4"/>
      <c r="Z100" s="4"/>
      <c r="AA100" s="4"/>
      <c r="AB100" s="5"/>
      <c r="AC100" s="8"/>
      <c r="AD100" s="8"/>
      <c r="AE100" s="8"/>
      <c r="AF100" s="8"/>
      <c r="AG100" s="8"/>
      <c r="AH100" s="8"/>
      <c r="AI100" s="8"/>
      <c r="AJ100" s="16"/>
    </row>
    <row r="101" spans="1:36">
      <c r="A101" s="130">
        <v>4</v>
      </c>
      <c r="B101" s="129" t="s">
        <v>67</v>
      </c>
      <c r="C101" s="74">
        <v>0.5</v>
      </c>
      <c r="D101" s="75">
        <v>4</v>
      </c>
      <c r="E101" s="75">
        <v>1</v>
      </c>
      <c r="F101" s="370">
        <f>MROUND(DL*C101,AR)</f>
        <v>50</v>
      </c>
      <c r="G101" s="4"/>
      <c r="H101" s="4"/>
      <c r="K101" s="98">
        <f>+D101*E101</f>
        <v>4</v>
      </c>
      <c r="L101" s="98">
        <f>+K101*F101</f>
        <v>200</v>
      </c>
      <c r="M101" s="4"/>
      <c r="N101" s="4"/>
      <c r="O101" s="4"/>
      <c r="P101" s="4"/>
      <c r="Q101" s="4"/>
      <c r="R101" s="4" t="str">
        <f>IF(ISNUMBER(SEARCH("bench",$B101)),IF($C101&gt;=0.5,IF($C101&lt;0.6,$D101*$E101," ")," ")," ")</f>
        <v xml:space="preserve"> </v>
      </c>
      <c r="S101" s="4" t="str">
        <f>IF(ISNUMBER(SEARCH("bench",$B101)),IF($C101&gt;=0.6,IF($C101&lt;0.7,$D101*$E101," ")," ")," ")</f>
        <v xml:space="preserve"> </v>
      </c>
      <c r="T101" s="4" t="str">
        <f>IF(ISNUMBER(SEARCH("bench",$B101)),IF($C101&gt;=0.7,IF($C101&lt;0.8,$D101*$E101," ")," ")," ")</f>
        <v xml:space="preserve"> </v>
      </c>
      <c r="U101" s="4" t="str">
        <f>IF(ISNUMBER(SEARCH("bench",$B101)),IF($C101&gt;=0.8,IF($C101&lt;0.9,$D101*$E101," ")," ")," ")</f>
        <v xml:space="preserve"> </v>
      </c>
      <c r="V101" s="4" t="str">
        <f>IF(ISNUMBER(SEARCH("bench",$B101)),IF($C101&gt;=0.9,$D101*$E101," ")," ")</f>
        <v xml:space="preserve"> </v>
      </c>
      <c r="W101" s="103">
        <f t="shared" ref="W101:W104" si="70">IF(ISNUMBER(SEARCH("deadlift",$B101)),IF($C101&gt;=0.5,IF($C101&lt;0.6,$D101*$E101," ")," ")," ")</f>
        <v>4</v>
      </c>
      <c r="X101" s="103" t="str">
        <f t="shared" ref="X101:X104" si="71">IF(ISNUMBER(SEARCH("deadlift",$B101)),IF($C101&gt;=0.6,IF($C101&lt;0.7,$D101*$E101," ")," ")," ")</f>
        <v xml:space="preserve"> </v>
      </c>
      <c r="Y101" s="103" t="str">
        <f t="shared" ref="Y101:Y104" si="72">IF(ISNUMBER(SEARCH("deadlift",$B101)),IF($C101&gt;=0.7,IF($C101&lt;0.8,$D101*$E101," ")," ")," ")</f>
        <v xml:space="preserve"> </v>
      </c>
      <c r="Z101" s="103" t="str">
        <f t="shared" ref="Z101:Z104" si="73">IF(ISNUMBER(SEARCH("deadlift",$B101)),IF($C101&gt;=0.8,IF($C101&lt;0.9,$D101*$E101," ")," ")," ")</f>
        <v xml:space="preserve"> </v>
      </c>
      <c r="AA101" s="103" t="str">
        <f t="shared" ref="AA101:AA104" si="74">IF(ISNUMBER(SEARCH("deadlift",$B101)),IF($C101&gt;=0.9,$D101*$E101," ")," ")</f>
        <v xml:space="preserve"> </v>
      </c>
      <c r="AB101" s="5"/>
      <c r="AC101" s="84"/>
      <c r="AD101" s="8"/>
      <c r="AE101" s="8"/>
      <c r="AF101" s="8"/>
      <c r="AG101" s="8"/>
      <c r="AH101" s="8"/>
      <c r="AI101" s="8"/>
      <c r="AJ101" s="16"/>
    </row>
    <row r="102" spans="1:36">
      <c r="A102" s="80"/>
      <c r="B102" s="81" t="str">
        <f>+B101</f>
        <v>Deadlift</v>
      </c>
      <c r="C102" s="74">
        <v>0.6</v>
      </c>
      <c r="D102" s="75">
        <v>4</v>
      </c>
      <c r="E102" s="75">
        <v>1</v>
      </c>
      <c r="F102" s="370">
        <f>MROUND(DL*C102,AR)</f>
        <v>60</v>
      </c>
      <c r="G102" s="4"/>
      <c r="H102" s="4"/>
      <c r="K102" s="98">
        <f>+D102*E102</f>
        <v>4</v>
      </c>
      <c r="L102" s="98">
        <f>+K102*F102</f>
        <v>240</v>
      </c>
      <c r="M102" s="4"/>
      <c r="N102" s="4"/>
      <c r="O102" s="4"/>
      <c r="P102" s="4"/>
      <c r="Q102" s="4"/>
      <c r="R102" s="4" t="str">
        <f>IF(ISNUMBER(SEARCH("bench",$B102)),IF($C102&gt;=0.5,IF($C102&lt;0.6,$D102*$E102," ")," ")," ")</f>
        <v xml:space="preserve"> </v>
      </c>
      <c r="S102" s="4" t="str">
        <f>IF(ISNUMBER(SEARCH("bench",$B102)),IF($C102&gt;=0.6,IF($C102&lt;0.7,$D102*$E102," ")," ")," ")</f>
        <v xml:space="preserve"> </v>
      </c>
      <c r="T102" s="4" t="str">
        <f>IF(ISNUMBER(SEARCH("bench",$B102)),IF($C102&gt;=0.7,IF($C102&lt;0.8,$D102*$E102," ")," ")," ")</f>
        <v xml:space="preserve"> </v>
      </c>
      <c r="U102" s="4" t="str">
        <f>IF(ISNUMBER(SEARCH("bench",$B102)),IF($C102&gt;=0.8,IF($C102&lt;0.9,$D102*$E102," ")," ")," ")</f>
        <v xml:space="preserve"> </v>
      </c>
      <c r="V102" s="4" t="str">
        <f>IF(ISNUMBER(SEARCH("bench",$B102)),IF($C102&gt;=0.9,$D102*$E102," ")," ")</f>
        <v xml:space="preserve"> </v>
      </c>
      <c r="W102" s="103" t="str">
        <f t="shared" si="70"/>
        <v xml:space="preserve"> </v>
      </c>
      <c r="X102" s="103">
        <f t="shared" si="71"/>
        <v>4</v>
      </c>
      <c r="Y102" s="103" t="str">
        <f t="shared" si="72"/>
        <v xml:space="preserve"> </v>
      </c>
      <c r="Z102" s="103" t="str">
        <f t="shared" si="73"/>
        <v xml:space="preserve"> </v>
      </c>
      <c r="AA102" s="103" t="str">
        <f t="shared" si="74"/>
        <v xml:space="preserve"> </v>
      </c>
      <c r="AB102" s="5"/>
      <c r="AC102" s="82"/>
      <c r="AD102" s="8"/>
      <c r="AE102" s="8"/>
      <c r="AF102" s="8"/>
      <c r="AG102" s="8"/>
      <c r="AH102" s="8"/>
      <c r="AI102" s="8"/>
      <c r="AJ102" s="16"/>
    </row>
    <row r="103" spans="1:36">
      <c r="A103" s="80"/>
      <c r="B103" s="81" t="str">
        <f t="shared" ref="B103:B104" si="75">+B102</f>
        <v>Deadlift</v>
      </c>
      <c r="C103" s="74">
        <v>0.7</v>
      </c>
      <c r="D103" s="75">
        <v>4</v>
      </c>
      <c r="E103" s="75">
        <v>2</v>
      </c>
      <c r="F103" s="370">
        <f>MROUND(DL*C103,AR)</f>
        <v>70</v>
      </c>
      <c r="G103" s="4"/>
      <c r="H103" s="4"/>
      <c r="K103" s="98">
        <f>+D103*E103</f>
        <v>8</v>
      </c>
      <c r="L103" s="98">
        <f>+K103*F103</f>
        <v>560</v>
      </c>
      <c r="M103" s="4"/>
      <c r="N103" s="4"/>
      <c r="O103" s="4"/>
      <c r="P103" s="4"/>
      <c r="Q103" s="4"/>
      <c r="R103" s="4" t="str">
        <f>IF(ISNUMBER(SEARCH("bench",$B103)),IF($C103&gt;=0.5,IF($C103&lt;0.6,$D103*$E103," ")," ")," ")</f>
        <v xml:space="preserve"> </v>
      </c>
      <c r="S103" s="4" t="str">
        <f>IF(ISNUMBER(SEARCH("bench",$B103)),IF($C103&gt;=0.6,IF($C103&lt;0.7,$D103*$E103," ")," ")," ")</f>
        <v xml:space="preserve"> </v>
      </c>
      <c r="T103" s="4" t="str">
        <f>IF(ISNUMBER(SEARCH("bench",$B103)),IF($C103&gt;=0.7,IF($C103&lt;0.8,$D103*$E103," ")," ")," ")</f>
        <v xml:space="preserve"> </v>
      </c>
      <c r="U103" s="4" t="str">
        <f>IF(ISNUMBER(SEARCH("bench",$B103)),IF($C103&gt;=0.8,IF($C103&lt;0.9,$D103*$E103," ")," ")," ")</f>
        <v xml:space="preserve"> </v>
      </c>
      <c r="V103" s="4" t="str">
        <f>IF(ISNUMBER(SEARCH("bench",$B103)),IF($C103&gt;=0.9,$D103*$E103," ")," ")</f>
        <v xml:space="preserve"> </v>
      </c>
      <c r="W103" s="103" t="str">
        <f t="shared" si="70"/>
        <v xml:space="preserve"> </v>
      </c>
      <c r="X103" s="103" t="str">
        <f t="shared" si="71"/>
        <v xml:space="preserve"> </v>
      </c>
      <c r="Y103" s="103">
        <f t="shared" si="72"/>
        <v>8</v>
      </c>
      <c r="Z103" s="103" t="str">
        <f t="shared" si="73"/>
        <v xml:space="preserve"> </v>
      </c>
      <c r="AA103" s="103" t="str">
        <f t="shared" si="74"/>
        <v xml:space="preserve"> </v>
      </c>
      <c r="AB103" s="5"/>
      <c r="AC103" s="70"/>
      <c r="AD103" s="70"/>
      <c r="AE103" s="8"/>
      <c r="AF103" s="8"/>
      <c r="AG103" s="8"/>
      <c r="AH103" s="8"/>
      <c r="AI103" s="8"/>
      <c r="AJ103" s="16"/>
    </row>
    <row r="104" spans="1:36">
      <c r="A104" s="89"/>
      <c r="B104" s="68" t="str">
        <f t="shared" si="75"/>
        <v>Deadlift</v>
      </c>
      <c r="C104" s="74">
        <v>0.75</v>
      </c>
      <c r="D104" s="75">
        <v>3</v>
      </c>
      <c r="E104" s="75">
        <v>5</v>
      </c>
      <c r="F104" s="370">
        <f>MROUND(DL*C104,AR)</f>
        <v>75</v>
      </c>
      <c r="G104" s="4"/>
      <c r="H104" s="4"/>
      <c r="K104" s="98">
        <f>+D104*E104</f>
        <v>15</v>
      </c>
      <c r="L104" s="98">
        <f>+K104*F104</f>
        <v>1125</v>
      </c>
      <c r="M104" s="4"/>
      <c r="N104" s="4"/>
      <c r="O104" s="4"/>
      <c r="P104" s="4"/>
      <c r="Q104" s="4"/>
      <c r="R104" s="4" t="str">
        <f>IF(ISNUMBER(SEARCH("bench",$B104)),IF($C104&gt;=0.5,IF($C104&lt;0.6,$D104*$E104," ")," ")," ")</f>
        <v xml:space="preserve"> </v>
      </c>
      <c r="S104" s="4" t="str">
        <f>IF(ISNUMBER(SEARCH("bench",$B104)),IF($C104&gt;=0.6,IF($C104&lt;0.7,$D104*$E104," ")," ")," ")</f>
        <v xml:space="preserve"> </v>
      </c>
      <c r="T104" s="4" t="str">
        <f>IF(ISNUMBER(SEARCH("bench",$B104)),IF($C104&gt;=0.7,IF($C104&lt;0.8,$D104*$E104," ")," ")," ")</f>
        <v xml:space="preserve"> </v>
      </c>
      <c r="U104" s="4" t="str">
        <f>IF(ISNUMBER(SEARCH("bench",$B104)),IF($C104&gt;=0.8,IF($C104&lt;0.9,$D104*$E104," ")," ")," ")</f>
        <v xml:space="preserve"> </v>
      </c>
      <c r="V104" s="4" t="str">
        <f>IF(ISNUMBER(SEARCH("bench",$B104)),IF($C104&gt;=0.9,$D104*$E104," ")," ")</f>
        <v xml:space="preserve"> </v>
      </c>
      <c r="W104" s="103" t="str">
        <f t="shared" si="70"/>
        <v xml:space="preserve"> </v>
      </c>
      <c r="X104" s="103" t="str">
        <f t="shared" si="71"/>
        <v xml:space="preserve"> </v>
      </c>
      <c r="Y104" s="103">
        <f t="shared" si="72"/>
        <v>15</v>
      </c>
      <c r="Z104" s="103" t="str">
        <f t="shared" si="73"/>
        <v xml:space="preserve"> </v>
      </c>
      <c r="AA104" s="103" t="str">
        <f t="shared" si="74"/>
        <v xml:space="preserve"> </v>
      </c>
      <c r="AB104" s="5"/>
      <c r="AC104" s="6"/>
      <c r="AD104" s="6"/>
      <c r="AE104" s="6"/>
      <c r="AF104" s="6"/>
      <c r="AG104" s="6"/>
      <c r="AH104" s="8"/>
      <c r="AI104" s="8"/>
      <c r="AJ104" s="16"/>
    </row>
    <row r="105" spans="1:36">
      <c r="A105" s="31"/>
      <c r="B105" s="8"/>
      <c r="C105" s="8"/>
      <c r="D105" s="8"/>
      <c r="E105" s="8"/>
      <c r="F105" s="366"/>
      <c r="G105" s="4"/>
      <c r="H105" s="4"/>
      <c r="I105" s="4"/>
      <c r="J105" s="4"/>
      <c r="K105" s="4"/>
      <c r="L105" s="4"/>
      <c r="M105" s="4"/>
      <c r="N105" s="4"/>
      <c r="O105" s="4"/>
      <c r="P105" s="4"/>
      <c r="Q105" s="4"/>
      <c r="R105" s="4"/>
      <c r="S105" s="4"/>
      <c r="T105" s="4"/>
      <c r="U105" s="4"/>
      <c r="V105" s="4"/>
      <c r="W105" s="4"/>
      <c r="X105" s="4"/>
      <c r="Y105" s="4"/>
      <c r="Z105" s="4"/>
      <c r="AA105" s="4"/>
      <c r="AB105" s="5"/>
      <c r="AC105" s="8"/>
      <c r="AD105" s="8"/>
      <c r="AE105" s="8"/>
      <c r="AF105" s="8"/>
      <c r="AG105" s="8"/>
      <c r="AH105" s="8"/>
      <c r="AI105" s="8"/>
      <c r="AJ105" s="16"/>
    </row>
    <row r="106" spans="1:36">
      <c r="A106" s="23">
        <v>5</v>
      </c>
      <c r="B106" s="6" t="s">
        <v>50</v>
      </c>
      <c r="C106" s="24"/>
      <c r="D106" s="25">
        <v>8</v>
      </c>
      <c r="E106" s="26">
        <v>4</v>
      </c>
      <c r="F106" s="25"/>
      <c r="G106" s="4"/>
      <c r="H106" s="4"/>
      <c r="I106" s="4"/>
      <c r="J106" s="4"/>
      <c r="K106" s="4"/>
      <c r="L106" s="4"/>
      <c r="M106" s="4"/>
      <c r="N106" s="4"/>
      <c r="O106" s="4"/>
      <c r="P106" s="4"/>
      <c r="Q106" s="4"/>
      <c r="R106" s="4"/>
      <c r="S106" s="4"/>
      <c r="T106" s="4"/>
      <c r="U106" s="4"/>
      <c r="V106" s="4"/>
      <c r="W106" s="4"/>
      <c r="X106" s="4"/>
      <c r="Y106" s="4"/>
      <c r="Z106" s="4"/>
      <c r="AA106" s="4"/>
      <c r="AB106" s="8"/>
      <c r="AC106" s="22"/>
      <c r="AD106" s="22"/>
      <c r="AE106" s="22"/>
      <c r="AF106" s="22"/>
      <c r="AG106" s="8"/>
      <c r="AH106" s="8"/>
      <c r="AI106" s="8"/>
      <c r="AJ106" s="16"/>
    </row>
    <row r="107" spans="1:36">
      <c r="A107" s="23">
        <v>6</v>
      </c>
      <c r="B107" s="6" t="s">
        <v>4</v>
      </c>
      <c r="C107" s="24"/>
      <c r="D107" s="25">
        <v>10</v>
      </c>
      <c r="E107" s="26">
        <v>3</v>
      </c>
      <c r="F107" s="25"/>
      <c r="G107" s="4"/>
      <c r="H107" s="4"/>
      <c r="I107" s="4"/>
      <c r="J107" s="4"/>
      <c r="K107" s="4"/>
      <c r="L107" s="4"/>
      <c r="M107" s="4"/>
      <c r="N107" s="4"/>
      <c r="O107" s="4"/>
      <c r="P107" s="4"/>
      <c r="Q107" s="4"/>
      <c r="R107" s="4"/>
      <c r="S107" s="4"/>
      <c r="T107" s="4"/>
      <c r="U107" s="4"/>
      <c r="V107" s="4"/>
      <c r="W107" s="4"/>
      <c r="X107" s="4"/>
      <c r="Y107" s="4"/>
      <c r="Z107" s="4"/>
      <c r="AA107" s="4"/>
      <c r="AB107" s="27"/>
      <c r="AC107" s="22"/>
      <c r="AD107" s="22"/>
      <c r="AE107" s="22"/>
      <c r="AF107" s="27"/>
      <c r="AG107" s="27"/>
      <c r="AH107" s="27"/>
      <c r="AI107" s="27"/>
      <c r="AJ107" s="19"/>
    </row>
    <row r="108" spans="1:36" ht="15" thickBot="1">
      <c r="G108" s="4"/>
      <c r="H108" s="4"/>
      <c r="I108" s="4"/>
      <c r="J108" s="4"/>
      <c r="K108" s="4"/>
      <c r="L108" s="4"/>
      <c r="M108" s="4"/>
      <c r="N108" s="4"/>
      <c r="O108" s="4"/>
      <c r="P108" s="4"/>
      <c r="Q108" s="4"/>
      <c r="R108" s="4"/>
      <c r="S108" s="4"/>
      <c r="T108" s="4"/>
      <c r="U108" s="4"/>
      <c r="V108" s="4"/>
      <c r="W108" s="4"/>
      <c r="X108" s="4"/>
      <c r="Y108" s="4"/>
      <c r="Z108" s="4"/>
      <c r="AA108" s="4"/>
    </row>
    <row r="109" spans="1:36" ht="15" thickBot="1">
      <c r="A109" s="409" t="s">
        <v>28</v>
      </c>
      <c r="B109" s="410"/>
      <c r="C109" s="59" t="s">
        <v>0</v>
      </c>
      <c r="D109" s="59" t="s">
        <v>5</v>
      </c>
      <c r="E109" s="59" t="s">
        <v>6</v>
      </c>
      <c r="F109" s="369" t="s">
        <v>7</v>
      </c>
      <c r="G109" s="4"/>
      <c r="H109" s="4"/>
      <c r="I109" s="4"/>
      <c r="J109" s="4"/>
      <c r="K109" s="4"/>
      <c r="L109" s="4"/>
      <c r="M109" s="4"/>
      <c r="N109" s="4"/>
      <c r="O109" s="4"/>
      <c r="P109" s="4"/>
      <c r="Q109" s="4"/>
      <c r="R109" s="4"/>
      <c r="S109" s="4"/>
      <c r="T109" s="4"/>
      <c r="U109" s="4"/>
      <c r="V109" s="4"/>
      <c r="W109" s="4"/>
      <c r="X109" s="4"/>
      <c r="Y109" s="4"/>
      <c r="Z109" s="4"/>
      <c r="AA109" s="4"/>
    </row>
    <row r="110" spans="1:36">
      <c r="G110" s="4"/>
      <c r="H110" s="4"/>
      <c r="I110" s="4"/>
      <c r="J110" s="4"/>
      <c r="K110" s="4"/>
      <c r="L110" s="4"/>
      <c r="M110" s="4"/>
      <c r="N110" s="4"/>
      <c r="O110" s="4"/>
      <c r="P110" s="4"/>
      <c r="Q110" s="4"/>
      <c r="R110" s="4"/>
      <c r="S110" s="4"/>
      <c r="T110" s="4"/>
      <c r="U110" s="4"/>
      <c r="V110" s="4"/>
      <c r="W110" s="4"/>
      <c r="X110" s="4"/>
      <c r="Y110" s="4"/>
      <c r="Z110" s="4"/>
      <c r="AA110" s="4"/>
    </row>
    <row r="111" spans="1:36">
      <c r="A111" s="32">
        <v>1</v>
      </c>
      <c r="B111" s="34" t="s">
        <v>2</v>
      </c>
      <c r="C111" s="35">
        <v>0.5</v>
      </c>
      <c r="D111" s="36">
        <v>5</v>
      </c>
      <c r="E111" s="37">
        <v>1</v>
      </c>
      <c r="F111" s="36">
        <f>MROUND(SQ*C111,AR)</f>
        <v>50</v>
      </c>
      <c r="G111" s="101">
        <f>+D111*E111</f>
        <v>5</v>
      </c>
      <c r="H111" s="101">
        <f>+F111*G111</f>
        <v>250</v>
      </c>
      <c r="I111" s="4"/>
      <c r="J111" s="4"/>
      <c r="K111" s="4"/>
      <c r="L111" s="4"/>
      <c r="M111" s="102">
        <f t="shared" ref="M111:M114" si="76">IF(ISNUMBER(SEARCH("squat",$B111)),IF($C111&gt;=0.5,IF($C111&lt;0.6,$D111*$E111," ")," ")," ")</f>
        <v>5</v>
      </c>
      <c r="N111" s="102" t="str">
        <f t="shared" ref="N111:N114" si="77">IF(ISNUMBER(SEARCH("squat",$B111)),IF($C111&gt;=0.6,IF($C111&lt;0.7,$D111*$E111," ")," ")," ")</f>
        <v xml:space="preserve"> </v>
      </c>
      <c r="O111" s="102" t="str">
        <f t="shared" ref="O111:O114" si="78">IF(ISNUMBER(SEARCH("squat",$B111)),IF($C111&gt;=0.7,IF($C111&lt;0.8,$D111*$E111," ")," ")," ")</f>
        <v xml:space="preserve"> </v>
      </c>
      <c r="P111" s="102" t="str">
        <f t="shared" ref="P111:P114" si="79">IF(ISNUMBER(SEARCH("squat",$B111)),IF($C111&gt;=0.8,IF($C111&lt;0.9,$D111*$E111," ")," ")," ")</f>
        <v xml:space="preserve"> </v>
      </c>
      <c r="Q111" s="102" t="str">
        <f t="shared" ref="Q111:Q114" si="80">IF(ISNUMBER(SEARCH("squat",$B111)),IF($C111&gt;=0.9,$D111*$E111," ")," ")</f>
        <v xml:space="preserve"> </v>
      </c>
      <c r="R111" s="4"/>
      <c r="S111" s="4"/>
      <c r="T111" s="4"/>
      <c r="U111" s="4"/>
      <c r="V111" s="4"/>
      <c r="W111" s="4"/>
      <c r="X111" s="4"/>
      <c r="Y111" s="4"/>
      <c r="Z111" s="4"/>
      <c r="AA111" s="4"/>
      <c r="AB111" s="17"/>
      <c r="AC111" s="13"/>
      <c r="AD111" s="18"/>
      <c r="AE111" s="18"/>
      <c r="AF111" s="18"/>
      <c r="AG111" s="18"/>
      <c r="AH111" s="18"/>
      <c r="AI111" s="18"/>
      <c r="AJ111" s="14"/>
    </row>
    <row r="112" spans="1:36">
      <c r="A112" s="38"/>
      <c r="B112" s="33" t="str">
        <f>+B111</f>
        <v>Squat</v>
      </c>
      <c r="C112" s="35">
        <v>0.6</v>
      </c>
      <c r="D112" s="36">
        <v>4</v>
      </c>
      <c r="E112" s="37">
        <v>1</v>
      </c>
      <c r="F112" s="36">
        <f>MROUND(SQ*C112,AR)</f>
        <v>60</v>
      </c>
      <c r="G112" s="101">
        <f t="shared" ref="G112:G113" si="81">+D112*E112</f>
        <v>4</v>
      </c>
      <c r="H112" s="101">
        <f t="shared" ref="H112:H114" si="82">+F112*G112</f>
        <v>240</v>
      </c>
      <c r="I112" s="4"/>
      <c r="J112" s="4"/>
      <c r="K112" s="4"/>
      <c r="L112" s="4"/>
      <c r="M112" s="102" t="str">
        <f t="shared" si="76"/>
        <v xml:space="preserve"> </v>
      </c>
      <c r="N112" s="102">
        <f t="shared" si="77"/>
        <v>4</v>
      </c>
      <c r="O112" s="102" t="str">
        <f t="shared" si="78"/>
        <v xml:space="preserve"> </v>
      </c>
      <c r="P112" s="102" t="str">
        <f t="shared" si="79"/>
        <v xml:space="preserve"> </v>
      </c>
      <c r="Q112" s="102" t="str">
        <f t="shared" si="80"/>
        <v xml:space="preserve"> </v>
      </c>
      <c r="R112" s="4"/>
      <c r="S112" s="4"/>
      <c r="T112" s="4"/>
      <c r="U112" s="4"/>
      <c r="V112" s="4"/>
      <c r="W112" s="4"/>
      <c r="X112" s="4"/>
      <c r="Y112" s="4"/>
      <c r="Z112" s="4"/>
      <c r="AA112" s="4"/>
      <c r="AB112" s="5"/>
      <c r="AC112" s="7"/>
      <c r="AD112" s="8"/>
      <c r="AE112" s="8"/>
      <c r="AF112" s="8"/>
      <c r="AG112" s="8"/>
      <c r="AH112" s="8"/>
      <c r="AI112" s="8"/>
      <c r="AJ112" s="16"/>
    </row>
    <row r="113" spans="1:36">
      <c r="A113" s="38"/>
      <c r="B113" s="33" t="str">
        <f>+B112</f>
        <v>Squat</v>
      </c>
      <c r="C113" s="35">
        <v>0.7</v>
      </c>
      <c r="D113" s="36">
        <v>3</v>
      </c>
      <c r="E113" s="37">
        <v>2</v>
      </c>
      <c r="F113" s="36">
        <f>MROUND(SQ*C113,AR)</f>
        <v>70</v>
      </c>
      <c r="G113" s="101">
        <f t="shared" si="81"/>
        <v>6</v>
      </c>
      <c r="H113" s="101">
        <f t="shared" si="82"/>
        <v>420</v>
      </c>
      <c r="I113" s="4"/>
      <c r="J113" s="4"/>
      <c r="K113" s="4"/>
      <c r="L113" s="4"/>
      <c r="M113" s="102" t="str">
        <f t="shared" si="76"/>
        <v xml:space="preserve"> </v>
      </c>
      <c r="N113" s="102" t="str">
        <f t="shared" si="77"/>
        <v xml:space="preserve"> </v>
      </c>
      <c r="O113" s="102">
        <f t="shared" si="78"/>
        <v>6</v>
      </c>
      <c r="P113" s="102" t="str">
        <f t="shared" si="79"/>
        <v xml:space="preserve"> </v>
      </c>
      <c r="Q113" s="102" t="str">
        <f t="shared" si="80"/>
        <v xml:space="preserve"> </v>
      </c>
      <c r="R113" s="4"/>
      <c r="S113" s="4"/>
      <c r="T113" s="4"/>
      <c r="U113" s="4"/>
      <c r="V113" s="4"/>
      <c r="W113" s="4"/>
      <c r="X113" s="4"/>
      <c r="Y113" s="4"/>
      <c r="Z113" s="4"/>
      <c r="AA113" s="4"/>
      <c r="AB113" s="5"/>
      <c r="AC113" s="7"/>
      <c r="AD113" s="6"/>
      <c r="AE113" s="8"/>
      <c r="AF113" s="8"/>
      <c r="AG113" s="8"/>
      <c r="AH113" s="8"/>
      <c r="AI113" s="8"/>
      <c r="AJ113" s="16"/>
    </row>
    <row r="114" spans="1:36">
      <c r="A114" s="38"/>
      <c r="B114" s="33" t="str">
        <f>+B112</f>
        <v>Squat</v>
      </c>
      <c r="C114" s="35">
        <v>0.75</v>
      </c>
      <c r="D114" s="36">
        <v>3</v>
      </c>
      <c r="E114" s="37">
        <v>6</v>
      </c>
      <c r="F114" s="36">
        <f>MROUND(SQ*C114,AR)</f>
        <v>75</v>
      </c>
      <c r="G114" s="101">
        <f>+D114*E114</f>
        <v>18</v>
      </c>
      <c r="H114" s="101">
        <f t="shared" si="82"/>
        <v>1350</v>
      </c>
      <c r="I114" s="4"/>
      <c r="J114" s="4"/>
      <c r="K114" s="4"/>
      <c r="L114" s="4"/>
      <c r="M114" s="102" t="str">
        <f t="shared" si="76"/>
        <v xml:space="preserve"> </v>
      </c>
      <c r="N114" s="102" t="str">
        <f t="shared" si="77"/>
        <v xml:space="preserve"> </v>
      </c>
      <c r="O114" s="102">
        <f t="shared" si="78"/>
        <v>18</v>
      </c>
      <c r="P114" s="102" t="str">
        <f t="shared" si="79"/>
        <v xml:space="preserve"> </v>
      </c>
      <c r="Q114" s="102" t="str">
        <f t="shared" si="80"/>
        <v xml:space="preserve"> </v>
      </c>
      <c r="R114" s="4"/>
      <c r="S114" s="4"/>
      <c r="T114" s="4"/>
      <c r="U114" s="4"/>
      <c r="V114" s="4"/>
      <c r="W114" s="4"/>
      <c r="X114" s="4"/>
      <c r="Y114" s="4"/>
      <c r="Z114" s="4"/>
      <c r="AA114" s="4"/>
      <c r="AB114" s="5"/>
      <c r="AC114" s="13"/>
      <c r="AD114" s="13"/>
      <c r="AE114" s="13"/>
      <c r="AF114" s="13"/>
      <c r="AG114" s="6"/>
      <c r="AH114" s="6"/>
      <c r="AI114" s="8"/>
      <c r="AJ114" s="16"/>
    </row>
    <row r="115" spans="1:36">
      <c r="A115" s="31"/>
      <c r="B115" s="8"/>
      <c r="C115" s="8"/>
      <c r="D115" s="8"/>
      <c r="E115" s="8"/>
      <c r="F115" s="366"/>
      <c r="G115" s="4"/>
      <c r="H115" s="4"/>
      <c r="I115" s="4"/>
      <c r="J115" s="4"/>
      <c r="K115" s="4"/>
      <c r="L115" s="4"/>
      <c r="M115" s="4"/>
      <c r="N115" s="4"/>
      <c r="O115" s="4"/>
      <c r="P115" s="4"/>
      <c r="Q115" s="4"/>
      <c r="R115" s="4"/>
      <c r="S115" s="4"/>
      <c r="T115" s="4"/>
      <c r="U115" s="4"/>
      <c r="V115" s="4"/>
      <c r="W115" s="4"/>
      <c r="X115" s="4"/>
      <c r="Y115" s="4"/>
      <c r="Z115" s="4"/>
      <c r="AA115" s="4"/>
      <c r="AB115" s="5"/>
      <c r="AC115" s="8"/>
      <c r="AD115" s="8"/>
      <c r="AE115" s="8"/>
      <c r="AF115" s="8"/>
      <c r="AG115" s="8"/>
      <c r="AH115" s="8"/>
      <c r="AI115" s="8"/>
      <c r="AJ115" s="16"/>
    </row>
    <row r="116" spans="1:36">
      <c r="A116" s="15">
        <v>2</v>
      </c>
      <c r="B116" s="39" t="s">
        <v>8</v>
      </c>
      <c r="C116" s="28">
        <v>0.5</v>
      </c>
      <c r="D116" s="29">
        <v>6</v>
      </c>
      <c r="E116" s="30">
        <v>1</v>
      </c>
      <c r="F116" s="11">
        <f t="shared" ref="F116:F124" si="83">MROUND(BP*C116,AR)</f>
        <v>50</v>
      </c>
      <c r="G116" s="4"/>
      <c r="H116" s="4"/>
      <c r="I116" s="58">
        <f t="shared" ref="I116:I118" si="84">+D116*E116</f>
        <v>6</v>
      </c>
      <c r="J116" s="58">
        <f t="shared" ref="J116:J118" si="85">+I116*F116</f>
        <v>300</v>
      </c>
      <c r="K116" s="4"/>
      <c r="L116" s="4"/>
      <c r="M116" s="4"/>
      <c r="N116" s="4"/>
      <c r="O116" s="4"/>
      <c r="P116" s="4"/>
      <c r="Q116" s="4"/>
      <c r="R116" s="58">
        <f t="shared" ref="R116:R124" si="86">IF(ISNUMBER(SEARCH("bench",$B116)),IF($C116&gt;=0.5,IF($C116&lt;0.6,$D116*$E116," ")," ")," ")</f>
        <v>6</v>
      </c>
      <c r="S116" s="58" t="str">
        <f t="shared" ref="S116:S124" si="87">IF(ISNUMBER(SEARCH("bench",$B116)),IF($C116&gt;=0.6,IF($C116&lt;0.7,$D116*$E116," ")," ")," ")</f>
        <v xml:space="preserve"> </v>
      </c>
      <c r="T116" s="58" t="str">
        <f t="shared" ref="T116:T124" si="88">IF(ISNUMBER(SEARCH("bench",$B116)),IF($C116&gt;=0.7,IF($C116&lt;0.8,$D116*$E116," ")," ")," ")</f>
        <v xml:space="preserve"> </v>
      </c>
      <c r="U116" s="58" t="str">
        <f t="shared" ref="U116:U124" si="89">IF(ISNUMBER(SEARCH("bench",$B116)),IF($C116&gt;=0.8,IF($C116&lt;0.9,$D116*$E116," ")," ")," ")</f>
        <v xml:space="preserve"> </v>
      </c>
      <c r="V116" s="58" t="str">
        <f t="shared" ref="V116:V124" si="90">IF(ISNUMBER(SEARCH("bench",$B116)),IF($C116&gt;=0.9,$D116*$E116," ")," ")</f>
        <v xml:space="preserve"> </v>
      </c>
      <c r="W116" s="4"/>
      <c r="X116" s="4"/>
      <c r="Y116" s="4"/>
      <c r="Z116" s="4"/>
      <c r="AA116" s="4"/>
      <c r="AB116" s="5"/>
      <c r="AC116" s="47"/>
      <c r="AD116" s="8"/>
      <c r="AE116" s="8"/>
      <c r="AF116" s="8"/>
      <c r="AG116" s="8"/>
      <c r="AH116" s="8"/>
      <c r="AI116" s="8"/>
      <c r="AJ116" s="16"/>
    </row>
    <row r="117" spans="1:36">
      <c r="A117" s="21"/>
      <c r="B117" s="20" t="str">
        <f>+B116</f>
        <v>BenchPress</v>
      </c>
      <c r="C117" s="10">
        <v>0.6</v>
      </c>
      <c r="D117" s="11">
        <v>5</v>
      </c>
      <c r="E117" s="12">
        <v>1</v>
      </c>
      <c r="F117" s="11">
        <f t="shared" si="83"/>
        <v>60</v>
      </c>
      <c r="G117" s="4"/>
      <c r="H117" s="4"/>
      <c r="I117" s="58">
        <f t="shared" si="84"/>
        <v>5</v>
      </c>
      <c r="J117" s="58">
        <f t="shared" si="85"/>
        <v>300</v>
      </c>
      <c r="K117" s="4"/>
      <c r="L117" s="4"/>
      <c r="M117" s="4"/>
      <c r="N117" s="4"/>
      <c r="O117" s="4"/>
      <c r="P117" s="4"/>
      <c r="Q117" s="4"/>
      <c r="R117" s="58" t="str">
        <f t="shared" si="86"/>
        <v xml:space="preserve"> </v>
      </c>
      <c r="S117" s="58">
        <f t="shared" si="87"/>
        <v>5</v>
      </c>
      <c r="T117" s="58" t="str">
        <f t="shared" si="88"/>
        <v xml:space="preserve"> </v>
      </c>
      <c r="U117" s="58" t="str">
        <f t="shared" si="89"/>
        <v xml:space="preserve"> </v>
      </c>
      <c r="V117" s="58" t="str">
        <f t="shared" si="90"/>
        <v xml:space="preserve"> </v>
      </c>
      <c r="W117" s="4"/>
      <c r="X117" s="4"/>
      <c r="Y117" s="4"/>
      <c r="Z117" s="4"/>
      <c r="AA117" s="4"/>
      <c r="AB117" s="8"/>
      <c r="AC117" s="22"/>
      <c r="AD117" s="8"/>
      <c r="AE117" s="8"/>
      <c r="AF117" s="8"/>
      <c r="AG117" s="8"/>
      <c r="AH117" s="8"/>
      <c r="AI117" s="8"/>
      <c r="AJ117" s="16"/>
    </row>
    <row r="118" spans="1:36">
      <c r="A118" s="21"/>
      <c r="B118" s="20" t="str">
        <f t="shared" ref="B118:B124" si="91">+B117</f>
        <v>BenchPress</v>
      </c>
      <c r="C118" s="10">
        <v>0.7</v>
      </c>
      <c r="D118" s="11">
        <v>4</v>
      </c>
      <c r="E118" s="12">
        <v>2</v>
      </c>
      <c r="F118" s="11">
        <f t="shared" si="83"/>
        <v>70</v>
      </c>
      <c r="G118" s="4"/>
      <c r="H118" s="4"/>
      <c r="I118" s="58">
        <f t="shared" si="84"/>
        <v>8</v>
      </c>
      <c r="J118" s="58">
        <f t="shared" si="85"/>
        <v>560</v>
      </c>
      <c r="K118" s="4"/>
      <c r="L118" s="4"/>
      <c r="M118" s="4"/>
      <c r="N118" s="4"/>
      <c r="O118" s="4"/>
      <c r="P118" s="4"/>
      <c r="Q118" s="4"/>
      <c r="R118" s="58" t="str">
        <f t="shared" si="86"/>
        <v xml:space="preserve"> </v>
      </c>
      <c r="S118" s="58" t="str">
        <f t="shared" si="87"/>
        <v xml:space="preserve"> </v>
      </c>
      <c r="T118" s="58">
        <f t="shared" si="88"/>
        <v>8</v>
      </c>
      <c r="U118" s="58" t="str">
        <f t="shared" si="89"/>
        <v xml:space="preserve"> </v>
      </c>
      <c r="V118" s="58" t="str">
        <f t="shared" si="90"/>
        <v xml:space="preserve"> </v>
      </c>
      <c r="W118" s="4"/>
      <c r="X118" s="4"/>
      <c r="Y118" s="4"/>
      <c r="Z118" s="4"/>
      <c r="AA118" s="4"/>
      <c r="AB118" s="5"/>
      <c r="AC118" s="22"/>
      <c r="AD118" s="13"/>
      <c r="AE118" s="8"/>
      <c r="AF118" s="8"/>
      <c r="AG118" s="8"/>
      <c r="AH118" s="8"/>
      <c r="AI118" s="8"/>
      <c r="AJ118" s="16"/>
    </row>
    <row r="119" spans="1:36">
      <c r="A119" s="21"/>
      <c r="B119" s="20" t="str">
        <f t="shared" si="91"/>
        <v>BenchPress</v>
      </c>
      <c r="C119" s="10">
        <v>0.75</v>
      </c>
      <c r="D119" s="11">
        <v>3</v>
      </c>
      <c r="E119" s="12">
        <v>2</v>
      </c>
      <c r="F119" s="11">
        <f t="shared" si="83"/>
        <v>75</v>
      </c>
      <c r="G119" s="4"/>
      <c r="H119" s="4"/>
      <c r="I119" s="58">
        <f t="shared" ref="I119:I121" si="92">+D119*E119</f>
        <v>6</v>
      </c>
      <c r="J119" s="58">
        <f t="shared" ref="J119:J121" si="93">+I119*F119</f>
        <v>450</v>
      </c>
      <c r="K119" s="4"/>
      <c r="L119" s="4"/>
      <c r="M119" s="4"/>
      <c r="N119" s="4"/>
      <c r="O119" s="4"/>
      <c r="P119" s="4"/>
      <c r="Q119" s="4"/>
      <c r="R119" s="58" t="str">
        <f t="shared" ref="R119" si="94">IF(ISNUMBER(SEARCH("bench",$B119)),IF($C119&gt;=0.5,IF($C119&lt;0.6,$D119*$E119," ")," ")," ")</f>
        <v xml:space="preserve"> </v>
      </c>
      <c r="S119" s="58" t="str">
        <f t="shared" ref="S119" si="95">IF(ISNUMBER(SEARCH("bench",$B119)),IF($C119&gt;=0.6,IF($C119&lt;0.7,$D119*$E119," ")," ")," ")</f>
        <v xml:space="preserve"> </v>
      </c>
      <c r="T119" s="58">
        <f t="shared" ref="T119" si="96">IF(ISNUMBER(SEARCH("bench",$B119)),IF($C119&gt;=0.7,IF($C119&lt;0.8,$D119*$E119," ")," ")," ")</f>
        <v>6</v>
      </c>
      <c r="U119" s="58" t="str">
        <f t="shared" ref="U119" si="97">IF(ISNUMBER(SEARCH("bench",$B119)),IF($C119&gt;=0.8,IF($C119&lt;0.9,$D119*$E119," ")," ")," ")</f>
        <v xml:space="preserve"> </v>
      </c>
      <c r="V119" s="58" t="str">
        <f t="shared" ref="V119" si="98">IF(ISNUMBER(SEARCH("bench",$B119)),IF($C119&gt;=0.9,$D119*$E119," ")," ")</f>
        <v xml:space="preserve"> </v>
      </c>
      <c r="W119" s="4"/>
      <c r="X119" s="4"/>
      <c r="Y119" s="4"/>
      <c r="Z119" s="4"/>
      <c r="AA119" s="4"/>
      <c r="AB119" s="5"/>
      <c r="AC119" s="6"/>
      <c r="AD119" s="13"/>
      <c r="AE119" s="8"/>
      <c r="AF119" s="8"/>
      <c r="AG119" s="8"/>
      <c r="AH119" s="8"/>
      <c r="AI119" s="8"/>
      <c r="AJ119" s="16"/>
    </row>
    <row r="120" spans="1:36">
      <c r="A120" s="21"/>
      <c r="B120" s="20" t="str">
        <f t="shared" si="91"/>
        <v>BenchPress</v>
      </c>
      <c r="C120" s="10">
        <v>0.8</v>
      </c>
      <c r="D120" s="11">
        <v>2</v>
      </c>
      <c r="E120" s="12">
        <v>2</v>
      </c>
      <c r="F120" s="11">
        <f t="shared" si="83"/>
        <v>80</v>
      </c>
      <c r="G120" s="4"/>
      <c r="H120" s="4"/>
      <c r="I120" s="58">
        <f t="shared" si="92"/>
        <v>4</v>
      </c>
      <c r="J120" s="58">
        <f t="shared" si="93"/>
        <v>320</v>
      </c>
      <c r="K120" s="4"/>
      <c r="L120" s="4"/>
      <c r="M120" s="4"/>
      <c r="N120" s="4"/>
      <c r="O120" s="4"/>
      <c r="P120" s="4"/>
      <c r="Q120" s="4"/>
      <c r="R120" s="58" t="str">
        <f t="shared" si="86"/>
        <v xml:space="preserve"> </v>
      </c>
      <c r="S120" s="58" t="str">
        <f t="shared" si="87"/>
        <v xml:space="preserve"> </v>
      </c>
      <c r="T120" s="58" t="str">
        <f t="shared" si="88"/>
        <v xml:space="preserve"> </v>
      </c>
      <c r="U120" s="58">
        <f t="shared" si="89"/>
        <v>4</v>
      </c>
      <c r="V120" s="58" t="str">
        <f t="shared" si="90"/>
        <v xml:space="preserve"> </v>
      </c>
      <c r="W120" s="4"/>
      <c r="X120" s="4"/>
      <c r="Y120" s="4"/>
      <c r="Z120" s="4"/>
      <c r="AA120" s="4"/>
      <c r="AB120" s="8"/>
      <c r="AC120" s="22"/>
      <c r="AD120" s="13"/>
      <c r="AE120" s="8"/>
      <c r="AF120" s="8"/>
      <c r="AG120" s="8"/>
      <c r="AH120" s="8"/>
      <c r="AI120" s="8"/>
      <c r="AJ120" s="16"/>
    </row>
    <row r="121" spans="1:36">
      <c r="A121" s="21"/>
      <c r="B121" s="20" t="str">
        <f t="shared" si="91"/>
        <v>BenchPress</v>
      </c>
      <c r="C121" s="10">
        <v>0.75</v>
      </c>
      <c r="D121" s="11">
        <v>4</v>
      </c>
      <c r="E121" s="12">
        <v>1</v>
      </c>
      <c r="F121" s="11">
        <f t="shared" si="83"/>
        <v>75</v>
      </c>
      <c r="G121" s="4"/>
      <c r="H121" s="4"/>
      <c r="I121" s="58">
        <f t="shared" si="92"/>
        <v>4</v>
      </c>
      <c r="J121" s="58">
        <f t="shared" si="93"/>
        <v>300</v>
      </c>
      <c r="K121" s="4"/>
      <c r="L121" s="4"/>
      <c r="M121" s="4"/>
      <c r="N121" s="4"/>
      <c r="O121" s="4"/>
      <c r="P121" s="4"/>
      <c r="Q121" s="4"/>
      <c r="R121" s="58" t="str">
        <f t="shared" si="86"/>
        <v xml:space="preserve"> </v>
      </c>
      <c r="S121" s="58" t="str">
        <f t="shared" si="87"/>
        <v xml:space="preserve"> </v>
      </c>
      <c r="T121" s="58">
        <f t="shared" si="88"/>
        <v>4</v>
      </c>
      <c r="U121" s="58" t="str">
        <f t="shared" si="89"/>
        <v xml:space="preserve"> </v>
      </c>
      <c r="V121" s="58" t="str">
        <f t="shared" si="90"/>
        <v xml:space="preserve"> </v>
      </c>
      <c r="W121" s="4"/>
      <c r="X121" s="4"/>
      <c r="Y121" s="4"/>
      <c r="Z121" s="4"/>
      <c r="AA121" s="4"/>
      <c r="AB121" s="5"/>
      <c r="AC121" s="22"/>
      <c r="AD121" s="8"/>
      <c r="AE121" s="8"/>
      <c r="AF121" s="8"/>
      <c r="AG121" s="8"/>
      <c r="AH121" s="8"/>
      <c r="AI121" s="8"/>
      <c r="AJ121" s="16"/>
    </row>
    <row r="122" spans="1:36">
      <c r="A122" s="21"/>
      <c r="B122" s="20" t="str">
        <f t="shared" si="91"/>
        <v>BenchPress</v>
      </c>
      <c r="C122" s="10">
        <v>0.7</v>
      </c>
      <c r="D122" s="11">
        <v>5</v>
      </c>
      <c r="E122" s="12">
        <v>1</v>
      </c>
      <c r="F122" s="11">
        <f t="shared" si="83"/>
        <v>70</v>
      </c>
      <c r="G122" s="4"/>
      <c r="H122" s="4"/>
      <c r="I122" s="58">
        <f t="shared" ref="I122:I123" si="99">+D122*E122</f>
        <v>5</v>
      </c>
      <c r="J122" s="58">
        <f t="shared" ref="J122:J123" si="100">+I122*F122</f>
        <v>350</v>
      </c>
      <c r="K122" s="4"/>
      <c r="L122" s="4"/>
      <c r="M122" s="4"/>
      <c r="N122" s="4"/>
      <c r="O122" s="4"/>
      <c r="P122" s="4"/>
      <c r="Q122" s="4"/>
      <c r="R122" s="58" t="str">
        <f t="shared" si="86"/>
        <v xml:space="preserve"> </v>
      </c>
      <c r="S122" s="58" t="str">
        <f t="shared" si="87"/>
        <v xml:space="preserve"> </v>
      </c>
      <c r="T122" s="58">
        <f t="shared" si="88"/>
        <v>5</v>
      </c>
      <c r="U122" s="58" t="str">
        <f t="shared" si="89"/>
        <v xml:space="preserve"> </v>
      </c>
      <c r="V122" s="58" t="str">
        <f t="shared" si="90"/>
        <v xml:space="preserve"> </v>
      </c>
      <c r="W122" s="4"/>
      <c r="X122" s="4"/>
      <c r="Y122" s="4"/>
      <c r="Z122" s="4"/>
      <c r="AA122" s="4"/>
      <c r="AB122" s="5"/>
      <c r="AC122" s="6"/>
      <c r="AD122" s="8"/>
      <c r="AE122" s="8"/>
      <c r="AF122" s="8"/>
      <c r="AG122" s="8"/>
      <c r="AH122" s="8"/>
      <c r="AI122" s="8"/>
      <c r="AJ122" s="16"/>
    </row>
    <row r="123" spans="1:36">
      <c r="A123" s="21"/>
      <c r="B123" s="20" t="str">
        <f t="shared" si="91"/>
        <v>BenchPress</v>
      </c>
      <c r="C123" s="10">
        <v>0.6</v>
      </c>
      <c r="D123" s="11">
        <v>6</v>
      </c>
      <c r="E123" s="12">
        <v>1</v>
      </c>
      <c r="F123" s="11">
        <f t="shared" si="83"/>
        <v>60</v>
      </c>
      <c r="G123" s="4"/>
      <c r="H123" s="4"/>
      <c r="I123" s="58">
        <f t="shared" si="99"/>
        <v>6</v>
      </c>
      <c r="J123" s="58">
        <f t="shared" si="100"/>
        <v>360</v>
      </c>
      <c r="K123" s="4"/>
      <c r="L123" s="4"/>
      <c r="M123" s="4"/>
      <c r="N123" s="4"/>
      <c r="O123" s="4"/>
      <c r="P123" s="4"/>
      <c r="Q123" s="4"/>
      <c r="R123" s="58" t="str">
        <f t="shared" si="86"/>
        <v xml:space="preserve"> </v>
      </c>
      <c r="S123" s="58">
        <f t="shared" si="87"/>
        <v>6</v>
      </c>
      <c r="T123" s="58" t="str">
        <f t="shared" si="88"/>
        <v xml:space="preserve"> </v>
      </c>
      <c r="U123" s="58" t="str">
        <f t="shared" si="89"/>
        <v xml:space="preserve"> </v>
      </c>
      <c r="V123" s="58" t="str">
        <f t="shared" si="90"/>
        <v xml:space="preserve"> </v>
      </c>
      <c r="W123" s="4"/>
      <c r="X123" s="4"/>
      <c r="Y123" s="4"/>
      <c r="Z123" s="4"/>
      <c r="AA123" s="4"/>
      <c r="AB123" s="5"/>
      <c r="AC123" s="22"/>
      <c r="AD123" s="8"/>
      <c r="AE123" s="8"/>
      <c r="AF123" s="8"/>
      <c r="AG123" s="8"/>
      <c r="AH123" s="8"/>
      <c r="AI123" s="8"/>
      <c r="AJ123" s="16"/>
    </row>
    <row r="124" spans="1:36">
      <c r="A124" s="21"/>
      <c r="B124" s="20" t="str">
        <f t="shared" si="91"/>
        <v>BenchPress</v>
      </c>
      <c r="C124" s="10">
        <v>0.5</v>
      </c>
      <c r="D124" s="11">
        <v>7</v>
      </c>
      <c r="E124" s="12">
        <v>1</v>
      </c>
      <c r="F124" s="11">
        <f t="shared" si="83"/>
        <v>50</v>
      </c>
      <c r="G124" s="4"/>
      <c r="H124" s="4"/>
      <c r="I124" s="58">
        <f t="shared" ref="I124" si="101">+D124*E124</f>
        <v>7</v>
      </c>
      <c r="J124" s="58">
        <f t="shared" ref="J124" si="102">+I124*F124</f>
        <v>350</v>
      </c>
      <c r="K124" s="4"/>
      <c r="L124" s="4"/>
      <c r="M124" s="4"/>
      <c r="N124" s="4"/>
      <c r="O124" s="4"/>
      <c r="P124" s="4"/>
      <c r="Q124" s="4"/>
      <c r="R124" s="58">
        <f t="shared" si="86"/>
        <v>7</v>
      </c>
      <c r="S124" s="58" t="str">
        <f t="shared" si="87"/>
        <v xml:space="preserve"> </v>
      </c>
      <c r="T124" s="58" t="str">
        <f t="shared" si="88"/>
        <v xml:space="preserve"> </v>
      </c>
      <c r="U124" s="58" t="str">
        <f t="shared" si="89"/>
        <v xml:space="preserve"> </v>
      </c>
      <c r="V124" s="58" t="str">
        <f t="shared" si="90"/>
        <v xml:space="preserve"> </v>
      </c>
      <c r="W124" s="4"/>
      <c r="X124" s="4"/>
      <c r="Y124" s="4"/>
      <c r="Z124" s="4"/>
      <c r="AA124" s="4"/>
      <c r="AB124" s="5"/>
      <c r="AC124" s="6"/>
      <c r="AD124" s="8"/>
      <c r="AE124" s="8"/>
      <c r="AF124" s="8"/>
      <c r="AG124" s="8"/>
      <c r="AH124" s="8"/>
      <c r="AI124" s="8"/>
      <c r="AJ124" s="16"/>
    </row>
    <row r="125" spans="1:36">
      <c r="A125" s="31"/>
      <c r="B125" s="8"/>
      <c r="C125" s="8"/>
      <c r="D125" s="8"/>
      <c r="E125" s="8"/>
      <c r="F125" s="366"/>
      <c r="G125" s="4"/>
      <c r="H125" s="4"/>
      <c r="I125" s="4"/>
      <c r="J125" s="4"/>
      <c r="K125" s="4"/>
      <c r="L125" s="4"/>
      <c r="M125" s="4"/>
      <c r="N125" s="4"/>
      <c r="O125" s="4"/>
      <c r="P125" s="4"/>
      <c r="Q125" s="4"/>
      <c r="R125" s="4"/>
      <c r="S125" s="4"/>
      <c r="T125" s="4"/>
      <c r="U125" s="4"/>
      <c r="V125" s="4"/>
      <c r="W125" s="4"/>
      <c r="X125" s="4"/>
      <c r="Y125" s="4"/>
      <c r="Z125" s="4"/>
      <c r="AA125" s="4"/>
      <c r="AB125" s="5"/>
      <c r="AC125" s="8"/>
      <c r="AD125" s="8"/>
      <c r="AE125" s="8"/>
      <c r="AF125" s="8"/>
      <c r="AG125" s="8"/>
      <c r="AH125" s="8"/>
      <c r="AI125" s="8"/>
      <c r="AJ125" s="16"/>
    </row>
    <row r="126" spans="1:36">
      <c r="A126" s="23">
        <v>3</v>
      </c>
      <c r="B126" s="6" t="s">
        <v>3</v>
      </c>
      <c r="C126" s="24"/>
      <c r="D126" s="25">
        <v>10</v>
      </c>
      <c r="E126" s="26">
        <v>5</v>
      </c>
      <c r="F126" s="25"/>
      <c r="G126" s="4"/>
      <c r="H126" s="4"/>
      <c r="I126" s="4"/>
      <c r="J126" s="4"/>
      <c r="K126" s="4"/>
      <c r="L126" s="4"/>
      <c r="M126" s="4"/>
      <c r="N126" s="4"/>
      <c r="O126" s="4"/>
      <c r="P126" s="4"/>
      <c r="Q126" s="4"/>
      <c r="R126" s="4"/>
      <c r="S126" s="4"/>
      <c r="T126" s="4"/>
      <c r="U126" s="4"/>
      <c r="V126" s="4"/>
      <c r="W126" s="4"/>
      <c r="X126" s="4"/>
      <c r="Y126" s="4"/>
      <c r="Z126" s="4"/>
      <c r="AA126" s="4"/>
      <c r="AB126" s="8"/>
      <c r="AC126" s="22"/>
      <c r="AD126" s="22"/>
      <c r="AE126" s="22"/>
      <c r="AF126" s="22"/>
      <c r="AG126" s="22"/>
      <c r="AH126" s="8"/>
      <c r="AI126" s="8"/>
      <c r="AJ126" s="16"/>
    </row>
    <row r="127" spans="1:36">
      <c r="A127" s="31"/>
      <c r="B127" s="8"/>
      <c r="C127" s="8"/>
      <c r="D127" s="8"/>
      <c r="E127" s="8"/>
      <c r="F127" s="366"/>
      <c r="G127" s="4"/>
      <c r="H127" s="4"/>
      <c r="I127" s="4"/>
      <c r="J127" s="4"/>
      <c r="K127" s="4"/>
      <c r="L127" s="4"/>
      <c r="M127" s="4"/>
      <c r="N127" s="4"/>
      <c r="O127" s="4"/>
      <c r="P127" s="4"/>
      <c r="Q127" s="4"/>
      <c r="R127" s="4"/>
      <c r="S127" s="4"/>
      <c r="T127" s="4"/>
      <c r="U127" s="4"/>
      <c r="V127" s="4"/>
      <c r="W127" s="4"/>
      <c r="X127" s="4"/>
      <c r="Y127" s="4"/>
      <c r="Z127" s="4"/>
      <c r="AA127" s="4"/>
      <c r="AB127" s="5"/>
      <c r="AC127" s="8"/>
      <c r="AD127" s="8"/>
      <c r="AE127" s="8"/>
      <c r="AF127" s="8"/>
      <c r="AG127" s="8"/>
      <c r="AH127" s="8"/>
      <c r="AI127" s="8"/>
      <c r="AJ127" s="16"/>
    </row>
    <row r="128" spans="1:36">
      <c r="A128" s="32">
        <v>4</v>
      </c>
      <c r="B128" s="34" t="s">
        <v>70</v>
      </c>
      <c r="C128" s="35">
        <v>0.55000000000000004</v>
      </c>
      <c r="D128" s="36">
        <v>3</v>
      </c>
      <c r="E128" s="37">
        <v>1</v>
      </c>
      <c r="F128" s="36">
        <f>MROUND(SQ*C128,AR)</f>
        <v>55</v>
      </c>
      <c r="G128" s="101">
        <f>+D128*E128</f>
        <v>3</v>
      </c>
      <c r="H128" s="101">
        <f>+F128*G128</f>
        <v>165</v>
      </c>
      <c r="I128" s="4"/>
      <c r="J128" s="4"/>
      <c r="K128" s="4"/>
      <c r="L128" s="4"/>
      <c r="M128" s="102">
        <f>IF(ISNUMBER(SEARCH("squat",$B128)),IF($C128&gt;=0.5,IF($C128&lt;0.6,$D128*$E128," ")," ")," ")</f>
        <v>3</v>
      </c>
      <c r="N128" s="102" t="str">
        <f>IF(ISNUMBER(SEARCH("squat",$B128)),IF($C128&gt;=0.6,IF($C128&lt;0.7,$D128*$E128," ")," ")," ")</f>
        <v xml:space="preserve"> </v>
      </c>
      <c r="O128" s="102" t="str">
        <f>IF(ISNUMBER(SEARCH("squat",$B128)),IF($C128&gt;=0.7,IF($C128&lt;0.8,$D128*$E128," ")," ")," ")</f>
        <v xml:space="preserve"> </v>
      </c>
      <c r="P128" s="102" t="str">
        <f>IF(ISNUMBER(SEARCH("squat",$B128)),IF($C128&gt;=0.8,IF($C128&lt;0.9,$D128*$E128," ")," ")," ")</f>
        <v xml:space="preserve"> </v>
      </c>
      <c r="Q128" s="102" t="str">
        <f>IF(ISNUMBER(SEARCH("squat",$B128)),IF($C128&gt;=0.9,$D128*$E128," ")," ")</f>
        <v xml:space="preserve"> </v>
      </c>
      <c r="R128" s="4"/>
      <c r="S128" s="4"/>
      <c r="T128" s="4"/>
      <c r="U128" s="4"/>
      <c r="V128" s="4"/>
      <c r="W128" s="4"/>
      <c r="X128" s="4"/>
      <c r="Y128" s="4"/>
      <c r="Z128" s="4"/>
      <c r="AA128" s="4"/>
      <c r="AB128" s="5"/>
      <c r="AC128" s="13"/>
      <c r="AD128" s="8"/>
      <c r="AE128" s="8"/>
      <c r="AF128" s="8"/>
      <c r="AG128" s="8"/>
      <c r="AH128" s="8"/>
      <c r="AI128" s="8"/>
      <c r="AJ128" s="16"/>
    </row>
    <row r="129" spans="1:36">
      <c r="A129" s="38"/>
      <c r="B129" s="33" t="str">
        <f>+B128</f>
        <v>Squat w. chains</v>
      </c>
      <c r="C129" s="35">
        <v>0.65</v>
      </c>
      <c r="D129" s="36">
        <v>3</v>
      </c>
      <c r="E129" s="37">
        <v>1</v>
      </c>
      <c r="F129" s="36">
        <f>MROUND(SQ*C129,AR)</f>
        <v>65</v>
      </c>
      <c r="G129" s="101">
        <f t="shared" ref="G129:G130" si="103">+D129*E129</f>
        <v>3</v>
      </c>
      <c r="H129" s="101">
        <f t="shared" ref="H129:H130" si="104">+F129*G129</f>
        <v>195</v>
      </c>
      <c r="I129" s="4"/>
      <c r="J129" s="4"/>
      <c r="K129" s="4"/>
      <c r="L129" s="4"/>
      <c r="M129" s="102" t="str">
        <f>IF(ISNUMBER(SEARCH("squat",$B129)),IF($C129&gt;=0.5,IF($C129&lt;0.6,$D129*$E129," ")," ")," ")</f>
        <v xml:space="preserve"> </v>
      </c>
      <c r="N129" s="102">
        <f>IF(ISNUMBER(SEARCH("squat",$B129)),IF($C129&gt;=0.6,IF($C129&lt;0.7,$D129*$E129," ")," ")," ")</f>
        <v>3</v>
      </c>
      <c r="O129" s="102" t="str">
        <f>IF(ISNUMBER(SEARCH("squat",$B129)),IF($C129&gt;=0.7,IF($C129&lt;0.8,$D129*$E129," ")," ")," ")</f>
        <v xml:space="preserve"> </v>
      </c>
      <c r="P129" s="102" t="str">
        <f>IF(ISNUMBER(SEARCH("squat",$B129)),IF($C129&gt;=0.8,IF($C129&lt;0.9,$D129*$E129," ")," ")," ")</f>
        <v xml:space="preserve"> </v>
      </c>
      <c r="Q129" s="102" t="str">
        <f>IF(ISNUMBER(SEARCH("squat",$B129)),IF($C129&gt;=0.9,$D129*$E129," ")," ")</f>
        <v xml:space="preserve"> </v>
      </c>
      <c r="R129" s="4"/>
      <c r="S129" s="4"/>
      <c r="T129" s="4"/>
      <c r="U129" s="4"/>
      <c r="V129" s="4"/>
      <c r="W129" s="4"/>
      <c r="X129" s="4"/>
      <c r="Y129" s="4"/>
      <c r="Z129" s="4"/>
      <c r="AA129" s="4"/>
      <c r="AB129" s="5"/>
      <c r="AC129" s="7"/>
      <c r="AD129" s="8"/>
      <c r="AE129" s="8"/>
      <c r="AF129" s="8"/>
      <c r="AG129" s="8"/>
      <c r="AH129" s="8"/>
      <c r="AI129" s="8"/>
      <c r="AJ129" s="16"/>
    </row>
    <row r="130" spans="1:36">
      <c r="A130" s="38"/>
      <c r="B130" s="33" t="str">
        <f>+B129</f>
        <v>Squat w. chains</v>
      </c>
      <c r="C130" s="35">
        <v>0.75</v>
      </c>
      <c r="D130" s="36">
        <v>2</v>
      </c>
      <c r="E130" s="37">
        <v>4</v>
      </c>
      <c r="F130" s="36">
        <f>MROUND(SQ*C130,AR)</f>
        <v>75</v>
      </c>
      <c r="G130" s="101">
        <f t="shared" si="103"/>
        <v>8</v>
      </c>
      <c r="H130" s="101">
        <f t="shared" si="104"/>
        <v>600</v>
      </c>
      <c r="I130" s="4"/>
      <c r="J130" s="4"/>
      <c r="K130" s="4"/>
      <c r="L130" s="4"/>
      <c r="M130" s="102" t="str">
        <f>IF(ISNUMBER(SEARCH("squat",$B130)),IF($C130&gt;=0.5,IF($C130&lt;0.6,$D130*$E130," ")," ")," ")</f>
        <v xml:space="preserve"> </v>
      </c>
      <c r="N130" s="102" t="str">
        <f>IF(ISNUMBER(SEARCH("squat",$B130)),IF($C130&gt;=0.6,IF($C130&lt;0.7,$D130*$E130," ")," ")," ")</f>
        <v xml:space="preserve"> </v>
      </c>
      <c r="O130" s="102">
        <f>IF(ISNUMBER(SEARCH("squat",$B130)),IF($C130&gt;=0.7,IF($C130&lt;0.8,$D130*$E130," ")," ")," ")</f>
        <v>8</v>
      </c>
      <c r="P130" s="102" t="str">
        <f>IF(ISNUMBER(SEARCH("squat",$B130)),IF($C130&gt;=0.8,IF($C130&lt;0.9,$D130*$E130," ")," ")," ")</f>
        <v xml:space="preserve"> </v>
      </c>
      <c r="Q130" s="102" t="str">
        <f>IF(ISNUMBER(SEARCH("squat",$B130)),IF($C130&gt;=0.9,$D130*$E130," ")," ")</f>
        <v xml:space="preserve"> </v>
      </c>
      <c r="R130" s="4"/>
      <c r="S130" s="4"/>
      <c r="T130" s="4"/>
      <c r="U130" s="4"/>
      <c r="V130" s="4"/>
      <c r="W130" s="4"/>
      <c r="X130" s="4"/>
      <c r="Y130" s="4"/>
      <c r="Z130" s="4"/>
      <c r="AA130" s="4"/>
      <c r="AB130" s="5"/>
      <c r="AC130" s="6"/>
      <c r="AD130" s="6"/>
      <c r="AE130" s="6"/>
      <c r="AF130" s="6"/>
      <c r="AG130" s="8"/>
      <c r="AH130" s="8"/>
      <c r="AI130" s="8"/>
      <c r="AJ130" s="16"/>
    </row>
    <row r="131" spans="1:36">
      <c r="G131" s="4"/>
      <c r="H131" s="4"/>
      <c r="I131" s="4"/>
      <c r="J131" s="4"/>
      <c r="K131" s="4"/>
      <c r="L131" s="4"/>
      <c r="M131" s="4"/>
      <c r="N131" s="4"/>
      <c r="O131" s="4"/>
      <c r="P131" s="4"/>
      <c r="Q131" s="4"/>
      <c r="R131" s="4"/>
      <c r="S131" s="4"/>
      <c r="T131" s="4"/>
      <c r="U131" s="4"/>
      <c r="V131" s="4"/>
      <c r="W131" s="4"/>
      <c r="X131" s="4"/>
      <c r="Y131" s="4"/>
      <c r="Z131" s="4"/>
      <c r="AA131" s="4"/>
      <c r="AJ131" s="16"/>
    </row>
    <row r="132" spans="1:36">
      <c r="A132" s="23">
        <v>5</v>
      </c>
      <c r="B132" s="6" t="s">
        <v>58</v>
      </c>
      <c r="C132" s="24"/>
      <c r="D132" s="25">
        <v>8</v>
      </c>
      <c r="E132" s="26">
        <v>5</v>
      </c>
      <c r="F132" s="25"/>
      <c r="G132" s="4"/>
      <c r="H132" s="4"/>
      <c r="I132" s="4"/>
      <c r="J132" s="4"/>
      <c r="K132" s="4"/>
      <c r="L132" s="4"/>
      <c r="M132" s="4"/>
      <c r="N132" s="4"/>
      <c r="O132" s="4"/>
      <c r="P132" s="4"/>
      <c r="Q132" s="4"/>
      <c r="R132" s="4"/>
      <c r="S132" s="4"/>
      <c r="T132" s="4"/>
      <c r="U132" s="4"/>
      <c r="V132" s="4"/>
      <c r="W132" s="4"/>
      <c r="X132" s="4"/>
      <c r="Y132" s="4"/>
      <c r="Z132" s="4"/>
      <c r="AA132" s="4"/>
      <c r="AB132" s="8"/>
      <c r="AC132" s="22"/>
      <c r="AD132" s="22"/>
      <c r="AE132" s="22"/>
      <c r="AF132" s="22"/>
      <c r="AG132" s="22"/>
      <c r="AH132" s="8"/>
      <c r="AI132" s="8"/>
      <c r="AJ132" s="16"/>
    </row>
    <row r="133" spans="1:36">
      <c r="A133" s="23">
        <v>6</v>
      </c>
      <c r="B133" s="6" t="s">
        <v>74</v>
      </c>
      <c r="C133" s="24"/>
      <c r="D133" s="25">
        <v>10</v>
      </c>
      <c r="E133" s="26">
        <v>5</v>
      </c>
      <c r="F133" s="25"/>
      <c r="G133" s="4"/>
      <c r="H133" s="4"/>
      <c r="I133" s="4"/>
      <c r="J133" s="4"/>
      <c r="K133" s="4"/>
      <c r="L133" s="4"/>
      <c r="M133" s="4"/>
      <c r="N133" s="4"/>
      <c r="O133" s="4"/>
      <c r="P133" s="4"/>
      <c r="Q133" s="4"/>
      <c r="R133" s="4"/>
      <c r="S133" s="4"/>
      <c r="T133" s="4"/>
      <c r="U133" s="4"/>
      <c r="V133" s="4"/>
      <c r="W133" s="4"/>
      <c r="X133" s="4"/>
      <c r="Y133" s="4"/>
      <c r="Z133" s="4"/>
      <c r="AA133" s="4"/>
      <c r="AB133" s="27"/>
      <c r="AC133" s="22"/>
      <c r="AD133" s="22"/>
      <c r="AE133" s="22"/>
      <c r="AF133" s="6"/>
      <c r="AG133" s="6"/>
      <c r="AH133" s="27"/>
      <c r="AI133" s="27"/>
      <c r="AJ133" s="19"/>
    </row>
    <row r="134" spans="1:36" ht="15" thickBot="1">
      <c r="G134" s="62">
        <f t="shared" ref="G134" si="105">SUM(G70:G133)</f>
        <v>90</v>
      </c>
      <c r="H134" s="62">
        <f t="shared" ref="H134" si="106">SUM(H70:H133)</f>
        <v>6190</v>
      </c>
      <c r="I134" s="62">
        <f t="shared" ref="I134" si="107">SUM(I70:I133)</f>
        <v>113</v>
      </c>
      <c r="J134" s="62">
        <f t="shared" ref="J134" si="108">SUM(J70:J133)</f>
        <v>7410</v>
      </c>
      <c r="K134" s="62">
        <f t="shared" ref="K134" si="109">SUM(K70:K133)</f>
        <v>59</v>
      </c>
      <c r="L134" s="62">
        <f t="shared" ref="L134" si="110">SUM(L70:L133)</f>
        <v>3925</v>
      </c>
      <c r="M134" s="62">
        <f t="shared" ref="M134" si="111">SUM(M70:M133)</f>
        <v>16</v>
      </c>
      <c r="N134" s="62">
        <f t="shared" ref="N134" si="112">SUM(N70:N133)</f>
        <v>14</v>
      </c>
      <c r="O134" s="62">
        <f t="shared" ref="O134" si="113">SUM(O70:O133)</f>
        <v>50</v>
      </c>
      <c r="P134" s="62">
        <f t="shared" ref="P134" si="114">SUM(P70:P133)</f>
        <v>10</v>
      </c>
      <c r="Q134" s="62">
        <f t="shared" ref="Q134" si="115">SUM(Q70:Q133)</f>
        <v>0</v>
      </c>
      <c r="R134" s="62">
        <f t="shared" ref="R134" si="116">SUM(R70:R133)</f>
        <v>23</v>
      </c>
      <c r="S134" s="62">
        <f t="shared" ref="S134" si="117">SUM(S70:S133)</f>
        <v>25</v>
      </c>
      <c r="T134" s="62">
        <f t="shared" ref="T134" si="118">SUM(T70:T133)</f>
        <v>49</v>
      </c>
      <c r="U134" s="62">
        <f t="shared" ref="U134" si="119">SUM(U70:U133)</f>
        <v>16</v>
      </c>
      <c r="V134" s="62">
        <f t="shared" ref="V134" si="120">SUM(V70:V133)</f>
        <v>0</v>
      </c>
      <c r="W134" s="62">
        <f t="shared" ref="W134" si="121">SUM(W70:W133)</f>
        <v>8</v>
      </c>
      <c r="X134" s="62">
        <f t="shared" ref="X134" si="122">SUM(X70:X133)</f>
        <v>12</v>
      </c>
      <c r="Y134" s="62">
        <f t="shared" ref="Y134" si="123">SUM(Y70:Y133)</f>
        <v>39</v>
      </c>
      <c r="Z134" s="62">
        <f t="shared" ref="Z134" si="124">SUM(Z70:Z133)</f>
        <v>0</v>
      </c>
      <c r="AA134" s="62">
        <f t="shared" ref="AA134" si="125">SUM(AA70:AA133)</f>
        <v>0</v>
      </c>
    </row>
    <row r="135" spans="1:36" ht="15.5" thickTop="1" thickBot="1">
      <c r="A135" s="409" t="s">
        <v>75</v>
      </c>
      <c r="B135" s="410"/>
      <c r="C135" s="59" t="s">
        <v>0</v>
      </c>
      <c r="D135" s="59" t="s">
        <v>5</v>
      </c>
      <c r="E135" s="59" t="s">
        <v>6</v>
      </c>
      <c r="F135" s="369" t="s">
        <v>7</v>
      </c>
      <c r="G135" s="4"/>
      <c r="H135" s="4"/>
      <c r="I135" s="4"/>
      <c r="J135" s="4"/>
      <c r="K135" s="4"/>
      <c r="L135" s="4"/>
      <c r="M135" s="4"/>
      <c r="N135" s="4"/>
      <c r="O135" s="4"/>
      <c r="P135" s="4"/>
      <c r="Q135" s="4"/>
      <c r="R135" s="4"/>
      <c r="S135" s="4"/>
      <c r="T135" s="4"/>
      <c r="U135" s="4"/>
      <c r="V135" s="4"/>
      <c r="W135" s="4"/>
      <c r="X135" s="4"/>
      <c r="Y135" s="4"/>
      <c r="Z135" s="4"/>
      <c r="AA135" s="4"/>
    </row>
    <row r="136" spans="1:36">
      <c r="G136" s="4"/>
      <c r="H136" s="4"/>
      <c r="I136" s="4"/>
      <c r="J136" s="4"/>
      <c r="K136" s="4"/>
      <c r="L136" s="4"/>
      <c r="M136" s="4"/>
      <c r="N136" s="4"/>
      <c r="O136" s="4"/>
      <c r="P136" s="4"/>
      <c r="Q136" s="4"/>
      <c r="R136" s="4"/>
      <c r="S136" s="4"/>
      <c r="T136" s="4"/>
      <c r="U136" s="4"/>
      <c r="V136" s="4"/>
      <c r="W136" s="4"/>
      <c r="X136" s="4"/>
      <c r="Y136" s="4"/>
      <c r="Z136" s="4"/>
      <c r="AA136" s="4"/>
    </row>
    <row r="137" spans="1:36">
      <c r="G137" s="4"/>
      <c r="H137" s="4"/>
      <c r="I137" s="4"/>
      <c r="J137" s="4"/>
      <c r="K137" s="4"/>
      <c r="L137" s="4"/>
      <c r="M137" s="4"/>
      <c r="N137" s="4"/>
      <c r="O137" s="4"/>
      <c r="P137" s="4"/>
      <c r="Q137" s="4"/>
      <c r="R137" s="4"/>
      <c r="S137" s="4"/>
      <c r="T137" s="4"/>
      <c r="U137" s="4"/>
      <c r="V137" s="4"/>
      <c r="W137" s="4"/>
      <c r="X137" s="4"/>
      <c r="Y137" s="4"/>
      <c r="Z137" s="4"/>
      <c r="AA137" s="4"/>
    </row>
    <row r="138" spans="1:36">
      <c r="A138" s="32">
        <v>1</v>
      </c>
      <c r="B138" s="34" t="s">
        <v>2</v>
      </c>
      <c r="C138" s="35">
        <v>0.5</v>
      </c>
      <c r="D138" s="36">
        <v>5</v>
      </c>
      <c r="E138" s="37">
        <v>1</v>
      </c>
      <c r="F138" s="36">
        <f>MROUND(SQ*C138,AR)</f>
        <v>50</v>
      </c>
      <c r="G138" s="101">
        <f>+D138*E138</f>
        <v>5</v>
      </c>
      <c r="H138" s="101">
        <f>+F138*G138</f>
        <v>250</v>
      </c>
      <c r="I138" s="4"/>
      <c r="J138" s="4"/>
      <c r="K138" s="4"/>
      <c r="L138" s="4"/>
      <c r="M138" s="102">
        <f t="shared" ref="M138:M141" si="126">IF(ISNUMBER(SEARCH("squat",$B138)),IF($C138&gt;=0.5,IF($C138&lt;0.6,$D138*$E138," ")," ")," ")</f>
        <v>5</v>
      </c>
      <c r="N138" s="102" t="str">
        <f t="shared" ref="N138:N141" si="127">IF(ISNUMBER(SEARCH("squat",$B138)),IF($C138&gt;=0.6,IF($C138&lt;0.7,$D138*$E138," ")," ")," ")</f>
        <v xml:space="preserve"> </v>
      </c>
      <c r="O138" s="102" t="str">
        <f t="shared" ref="O138:O141" si="128">IF(ISNUMBER(SEARCH("squat",$B138)),IF($C138&gt;=0.7,IF($C138&lt;0.8,$D138*$E138," ")," ")," ")</f>
        <v xml:space="preserve"> </v>
      </c>
      <c r="P138" s="102" t="str">
        <f t="shared" ref="P138:P141" si="129">IF(ISNUMBER(SEARCH("squat",$B138)),IF($C138&gt;=0.8,IF($C138&lt;0.9,$D138*$E138," ")," ")," ")</f>
        <v xml:space="preserve"> </v>
      </c>
      <c r="Q138" s="102" t="str">
        <f t="shared" ref="Q138:Q141" si="130">IF(ISNUMBER(SEARCH("squat",$B138)),IF($C138&gt;=0.9,$D138*$E138," ")," ")</f>
        <v xml:space="preserve"> </v>
      </c>
      <c r="R138" s="4"/>
      <c r="S138" s="4"/>
      <c r="T138" s="4"/>
      <c r="U138" s="4"/>
      <c r="V138" s="4"/>
      <c r="W138" s="4"/>
      <c r="X138" s="4"/>
      <c r="Y138" s="4"/>
      <c r="Z138" s="4"/>
      <c r="AA138" s="4"/>
      <c r="AB138" s="17"/>
      <c r="AC138" s="13"/>
      <c r="AD138" s="18"/>
      <c r="AE138" s="18"/>
      <c r="AF138" s="18"/>
      <c r="AG138" s="18"/>
      <c r="AH138" s="18"/>
      <c r="AI138" s="18"/>
      <c r="AJ138" s="14"/>
    </row>
    <row r="139" spans="1:36">
      <c r="A139" s="38"/>
      <c r="B139" s="33" t="str">
        <f>+B138</f>
        <v>Squat</v>
      </c>
      <c r="C139" s="35">
        <v>0.6</v>
      </c>
      <c r="D139" s="36">
        <v>4</v>
      </c>
      <c r="E139" s="37">
        <v>1</v>
      </c>
      <c r="F139" s="36">
        <f>MROUND(SQ*C139,AR)</f>
        <v>60</v>
      </c>
      <c r="G139" s="101">
        <f t="shared" ref="G139:G140" si="131">+D139*E139</f>
        <v>4</v>
      </c>
      <c r="H139" s="101">
        <f t="shared" ref="H139:H141" si="132">+F139*G139</f>
        <v>240</v>
      </c>
      <c r="I139" s="4"/>
      <c r="J139" s="4"/>
      <c r="K139" s="4"/>
      <c r="L139" s="4"/>
      <c r="M139" s="102" t="str">
        <f t="shared" si="126"/>
        <v xml:space="preserve"> </v>
      </c>
      <c r="N139" s="102">
        <f t="shared" si="127"/>
        <v>4</v>
      </c>
      <c r="O139" s="102" t="str">
        <f t="shared" si="128"/>
        <v xml:space="preserve"> </v>
      </c>
      <c r="P139" s="102" t="str">
        <f t="shared" si="129"/>
        <v xml:space="preserve"> </v>
      </c>
      <c r="Q139" s="102" t="str">
        <f t="shared" si="130"/>
        <v xml:space="preserve"> </v>
      </c>
      <c r="R139" s="4"/>
      <c r="S139" s="4"/>
      <c r="T139" s="4"/>
      <c r="U139" s="4"/>
      <c r="V139" s="4"/>
      <c r="W139" s="4"/>
      <c r="X139" s="4"/>
      <c r="Y139" s="4"/>
      <c r="Z139" s="4"/>
      <c r="AA139" s="4"/>
      <c r="AB139" s="5"/>
      <c r="AC139" s="7"/>
      <c r="AD139" s="8"/>
      <c r="AE139" s="8"/>
      <c r="AF139" s="8"/>
      <c r="AG139" s="8"/>
      <c r="AH139" s="8"/>
      <c r="AI139" s="8"/>
      <c r="AJ139" s="16"/>
    </row>
    <row r="140" spans="1:36">
      <c r="A140" s="38"/>
      <c r="B140" s="33" t="str">
        <f>+B139</f>
        <v>Squat</v>
      </c>
      <c r="C140" s="35">
        <v>0.7</v>
      </c>
      <c r="D140" s="36">
        <v>3</v>
      </c>
      <c r="E140" s="37">
        <v>2</v>
      </c>
      <c r="F140" s="36">
        <f>MROUND(SQ*C140,AR)</f>
        <v>70</v>
      </c>
      <c r="G140" s="101">
        <f t="shared" si="131"/>
        <v>6</v>
      </c>
      <c r="H140" s="101">
        <f t="shared" si="132"/>
        <v>420</v>
      </c>
      <c r="I140" s="4"/>
      <c r="J140" s="4"/>
      <c r="K140" s="4"/>
      <c r="L140" s="4"/>
      <c r="M140" s="102" t="str">
        <f t="shared" si="126"/>
        <v xml:space="preserve"> </v>
      </c>
      <c r="N140" s="102" t="str">
        <f t="shared" si="127"/>
        <v xml:space="preserve"> </v>
      </c>
      <c r="O140" s="102">
        <f t="shared" si="128"/>
        <v>6</v>
      </c>
      <c r="P140" s="102" t="str">
        <f t="shared" si="129"/>
        <v xml:space="preserve"> </v>
      </c>
      <c r="Q140" s="102" t="str">
        <f t="shared" si="130"/>
        <v xml:space="preserve"> </v>
      </c>
      <c r="R140" s="4"/>
      <c r="S140" s="4"/>
      <c r="T140" s="4"/>
      <c r="U140" s="4"/>
      <c r="V140" s="4"/>
      <c r="W140" s="4"/>
      <c r="X140" s="4"/>
      <c r="Y140" s="4"/>
      <c r="Z140" s="4"/>
      <c r="AA140" s="4"/>
      <c r="AB140" s="5"/>
      <c r="AC140" s="7"/>
      <c r="AD140" s="6"/>
      <c r="AE140" s="8"/>
      <c r="AF140" s="8"/>
      <c r="AG140" s="8"/>
      <c r="AH140" s="8"/>
      <c r="AI140" s="8"/>
      <c r="AJ140" s="16"/>
    </row>
    <row r="141" spans="1:36">
      <c r="A141" s="38"/>
      <c r="B141" s="33" t="str">
        <f>+B139</f>
        <v>Squat</v>
      </c>
      <c r="C141" s="35">
        <v>0.8</v>
      </c>
      <c r="D141" s="36">
        <v>3</v>
      </c>
      <c r="E141" s="37">
        <v>5</v>
      </c>
      <c r="F141" s="36">
        <f>MROUND(SQ*C141,AR)</f>
        <v>80</v>
      </c>
      <c r="G141" s="101">
        <f>+D141*E141</f>
        <v>15</v>
      </c>
      <c r="H141" s="101">
        <f t="shared" si="132"/>
        <v>1200</v>
      </c>
      <c r="I141" s="4"/>
      <c r="J141" s="4"/>
      <c r="K141" s="4"/>
      <c r="L141" s="4"/>
      <c r="M141" s="102" t="str">
        <f t="shared" si="126"/>
        <v xml:space="preserve"> </v>
      </c>
      <c r="N141" s="102" t="str">
        <f t="shared" si="127"/>
        <v xml:space="preserve"> </v>
      </c>
      <c r="O141" s="102" t="str">
        <f t="shared" si="128"/>
        <v xml:space="preserve"> </v>
      </c>
      <c r="P141" s="102">
        <f t="shared" si="129"/>
        <v>15</v>
      </c>
      <c r="Q141" s="102" t="str">
        <f t="shared" si="130"/>
        <v xml:space="preserve"> </v>
      </c>
      <c r="R141" s="4"/>
      <c r="S141" s="4"/>
      <c r="T141" s="4"/>
      <c r="U141" s="4"/>
      <c r="V141" s="4"/>
      <c r="W141" s="4"/>
      <c r="X141" s="4"/>
      <c r="Y141" s="4"/>
      <c r="Z141" s="4"/>
      <c r="AA141" s="4"/>
      <c r="AB141" s="5"/>
      <c r="AC141" s="13"/>
      <c r="AD141" s="13"/>
      <c r="AE141" s="13"/>
      <c r="AF141" s="13"/>
      <c r="AG141" s="6"/>
      <c r="AH141" s="8"/>
      <c r="AI141" s="8"/>
      <c r="AJ141" s="16"/>
    </row>
    <row r="142" spans="1:36">
      <c r="A142" s="31"/>
      <c r="B142" s="8"/>
      <c r="C142" s="8"/>
      <c r="D142" s="8"/>
      <c r="E142" s="8"/>
      <c r="F142" s="366"/>
      <c r="G142" s="4"/>
      <c r="H142" s="4"/>
      <c r="I142" s="4"/>
      <c r="J142" s="4"/>
      <c r="K142" s="4"/>
      <c r="L142" s="4"/>
      <c r="M142" s="4"/>
      <c r="N142" s="4"/>
      <c r="O142" s="4"/>
      <c r="P142" s="4"/>
      <c r="Q142" s="4"/>
      <c r="R142" s="4"/>
      <c r="S142" s="4"/>
      <c r="T142" s="4"/>
      <c r="U142" s="4"/>
      <c r="V142" s="4"/>
      <c r="W142" s="4"/>
      <c r="X142" s="4"/>
      <c r="Y142" s="4"/>
      <c r="Z142" s="4"/>
      <c r="AA142" s="4"/>
      <c r="AB142" s="8"/>
      <c r="AC142" s="8"/>
      <c r="AD142" s="8"/>
      <c r="AE142" s="8"/>
      <c r="AF142" s="8"/>
      <c r="AG142" s="8"/>
      <c r="AH142" s="8"/>
      <c r="AI142" s="8"/>
      <c r="AJ142" s="16"/>
    </row>
    <row r="143" spans="1:36">
      <c r="A143" s="15">
        <v>2</v>
      </c>
      <c r="B143" s="39" t="s">
        <v>8</v>
      </c>
      <c r="C143" s="28">
        <v>0.5</v>
      </c>
      <c r="D143" s="29">
        <v>5</v>
      </c>
      <c r="E143" s="30">
        <v>1</v>
      </c>
      <c r="F143" s="11">
        <f>MROUND(BP*C143,AR)</f>
        <v>50</v>
      </c>
      <c r="G143" s="4"/>
      <c r="H143" s="4"/>
      <c r="I143" s="58">
        <f t="shared" ref="I143:I146" si="133">+D143*E143</f>
        <v>5</v>
      </c>
      <c r="J143" s="58">
        <f t="shared" ref="J143:J146" si="134">+I143*F143</f>
        <v>250</v>
      </c>
      <c r="K143" s="4"/>
      <c r="L143" s="4"/>
      <c r="M143" s="4"/>
      <c r="N143" s="4"/>
      <c r="O143" s="4"/>
      <c r="P143" s="4"/>
      <c r="Q143" s="4"/>
      <c r="R143" s="58">
        <f t="shared" ref="R143:R146" si="135">IF(ISNUMBER(SEARCH("bench",$B143)),IF($C143&gt;=0.5,IF($C143&lt;0.6,$D143*$E143," ")," ")," ")</f>
        <v>5</v>
      </c>
      <c r="S143" s="58" t="str">
        <f t="shared" ref="S143:S146" si="136">IF(ISNUMBER(SEARCH("bench",$B143)),IF($C143&gt;=0.6,IF($C143&lt;0.7,$D143*$E143," ")," ")," ")</f>
        <v xml:space="preserve"> </v>
      </c>
      <c r="T143" s="58" t="str">
        <f t="shared" ref="T143:T146" si="137">IF(ISNUMBER(SEARCH("bench",$B143)),IF($C143&gt;=0.7,IF($C143&lt;0.8,$D143*$E143," ")," ")," ")</f>
        <v xml:space="preserve"> </v>
      </c>
      <c r="U143" s="58" t="str">
        <f t="shared" ref="U143:U146" si="138">IF(ISNUMBER(SEARCH("bench",$B143)),IF($C143&gt;=0.8,IF($C143&lt;0.9,$D143*$E143," ")," ")," ")</f>
        <v xml:space="preserve"> </v>
      </c>
      <c r="V143" s="58" t="str">
        <f t="shared" ref="V143:V146" si="139">IF(ISNUMBER(SEARCH("bench",$B143)),IF($C143&gt;=0.9,$D143*$E143," ")," ")</f>
        <v xml:space="preserve"> </v>
      </c>
      <c r="W143" s="4"/>
      <c r="X143" s="4"/>
      <c r="Y143" s="4"/>
      <c r="Z143" s="4"/>
      <c r="AA143" s="4"/>
      <c r="AB143" s="5"/>
      <c r="AC143" s="47"/>
      <c r="AD143" s="8"/>
      <c r="AE143" s="8"/>
      <c r="AF143" s="8"/>
      <c r="AG143" s="8"/>
      <c r="AH143" s="8"/>
      <c r="AI143" s="8"/>
      <c r="AJ143" s="16"/>
    </row>
    <row r="144" spans="1:36">
      <c r="A144" s="15"/>
      <c r="B144" s="20" t="str">
        <f>+B143</f>
        <v>BenchPress</v>
      </c>
      <c r="C144" s="10">
        <v>0.6</v>
      </c>
      <c r="D144" s="11">
        <v>4</v>
      </c>
      <c r="E144" s="12">
        <v>1</v>
      </c>
      <c r="F144" s="11">
        <f>MROUND(BP*C144,AR)</f>
        <v>60</v>
      </c>
      <c r="G144" s="4"/>
      <c r="H144" s="4"/>
      <c r="I144" s="58">
        <f t="shared" si="133"/>
        <v>4</v>
      </c>
      <c r="J144" s="58">
        <f t="shared" si="134"/>
        <v>240</v>
      </c>
      <c r="K144" s="4"/>
      <c r="L144" s="4"/>
      <c r="M144" s="4"/>
      <c r="N144" s="4"/>
      <c r="O144" s="4"/>
      <c r="P144" s="4"/>
      <c r="Q144" s="4"/>
      <c r="R144" s="58" t="str">
        <f t="shared" si="135"/>
        <v xml:space="preserve"> </v>
      </c>
      <c r="S144" s="58">
        <f t="shared" si="136"/>
        <v>4</v>
      </c>
      <c r="T144" s="58" t="str">
        <f t="shared" si="137"/>
        <v xml:space="preserve"> </v>
      </c>
      <c r="U144" s="58" t="str">
        <f t="shared" si="138"/>
        <v xml:space="preserve"> </v>
      </c>
      <c r="V144" s="58" t="str">
        <f t="shared" si="139"/>
        <v xml:space="preserve"> </v>
      </c>
      <c r="W144" s="4"/>
      <c r="X144" s="4"/>
      <c r="Y144" s="4"/>
      <c r="Z144" s="4"/>
      <c r="AA144" s="4"/>
      <c r="AB144" s="5"/>
      <c r="AC144" s="47"/>
      <c r="AD144" s="8"/>
      <c r="AE144" s="8"/>
      <c r="AF144" s="8"/>
      <c r="AG144" s="8"/>
      <c r="AH144" s="8"/>
      <c r="AI144" s="8"/>
      <c r="AJ144" s="16"/>
    </row>
    <row r="145" spans="1:36">
      <c r="A145" s="15"/>
      <c r="B145" s="20" t="str">
        <f>+B144</f>
        <v>BenchPress</v>
      </c>
      <c r="C145" s="10">
        <v>0.7</v>
      </c>
      <c r="D145" s="11">
        <v>3</v>
      </c>
      <c r="E145" s="12">
        <v>2</v>
      </c>
      <c r="F145" s="11">
        <f>MROUND(BP*C145,AR)</f>
        <v>70</v>
      </c>
      <c r="G145" s="4"/>
      <c r="H145" s="4"/>
      <c r="I145" s="58">
        <f t="shared" ref="I145" si="140">+D145*E145</f>
        <v>6</v>
      </c>
      <c r="J145" s="58">
        <f t="shared" ref="J145" si="141">+I145*F145</f>
        <v>420</v>
      </c>
      <c r="K145" s="4"/>
      <c r="L145" s="4"/>
      <c r="M145" s="4"/>
      <c r="N145" s="4"/>
      <c r="O145" s="4"/>
      <c r="P145" s="4"/>
      <c r="Q145" s="4"/>
      <c r="R145" s="58" t="str">
        <f t="shared" si="135"/>
        <v xml:space="preserve"> </v>
      </c>
      <c r="S145" s="58" t="str">
        <f t="shared" si="136"/>
        <v xml:space="preserve"> </v>
      </c>
      <c r="T145" s="58">
        <f t="shared" si="137"/>
        <v>6</v>
      </c>
      <c r="U145" s="58" t="str">
        <f t="shared" si="138"/>
        <v xml:space="preserve"> </v>
      </c>
      <c r="V145" s="58" t="str">
        <f t="shared" si="139"/>
        <v xml:space="preserve"> </v>
      </c>
      <c r="W145" s="4"/>
      <c r="X145" s="4"/>
      <c r="Y145" s="4"/>
      <c r="Z145" s="4"/>
      <c r="AA145" s="4"/>
      <c r="AB145" s="5"/>
      <c r="AC145" s="47"/>
      <c r="AD145" s="131"/>
      <c r="AE145" s="8"/>
      <c r="AF145" s="8"/>
      <c r="AG145" s="8"/>
      <c r="AH145" s="8"/>
      <c r="AI145" s="8"/>
      <c r="AJ145" s="16"/>
    </row>
    <row r="146" spans="1:36">
      <c r="A146" s="15"/>
      <c r="B146" s="20" t="str">
        <f>+B144</f>
        <v>BenchPress</v>
      </c>
      <c r="C146" s="10">
        <v>0.8</v>
      </c>
      <c r="D146" s="11">
        <v>3</v>
      </c>
      <c r="E146" s="12">
        <v>5</v>
      </c>
      <c r="F146" s="11">
        <f>MROUND(BP*C146,AR)</f>
        <v>80</v>
      </c>
      <c r="G146" s="4"/>
      <c r="H146" s="4"/>
      <c r="I146" s="58">
        <f t="shared" si="133"/>
        <v>15</v>
      </c>
      <c r="J146" s="58">
        <f t="shared" si="134"/>
        <v>1200</v>
      </c>
      <c r="K146" s="4"/>
      <c r="L146" s="4"/>
      <c r="M146" s="4"/>
      <c r="N146" s="4"/>
      <c r="O146" s="4"/>
      <c r="P146" s="4"/>
      <c r="Q146" s="4"/>
      <c r="R146" s="58" t="str">
        <f t="shared" si="135"/>
        <v xml:space="preserve"> </v>
      </c>
      <c r="S146" s="58" t="str">
        <f t="shared" si="136"/>
        <v xml:space="preserve"> </v>
      </c>
      <c r="T146" s="58" t="str">
        <f t="shared" si="137"/>
        <v xml:space="preserve"> </v>
      </c>
      <c r="U146" s="58">
        <f t="shared" si="138"/>
        <v>15</v>
      </c>
      <c r="V146" s="58" t="str">
        <f t="shared" si="139"/>
        <v xml:space="preserve"> </v>
      </c>
      <c r="W146" s="4"/>
      <c r="X146" s="4"/>
      <c r="Y146" s="4"/>
      <c r="Z146" s="4"/>
      <c r="AA146" s="4"/>
      <c r="AB146" s="5"/>
      <c r="AC146" s="13"/>
      <c r="AD146" s="13"/>
      <c r="AE146" s="13"/>
      <c r="AF146" s="13"/>
      <c r="AG146" s="131"/>
      <c r="AH146" s="8"/>
      <c r="AI146" s="8"/>
      <c r="AJ146" s="16"/>
    </row>
    <row r="147" spans="1:36">
      <c r="AJ147" s="16"/>
    </row>
    <row r="148" spans="1:36">
      <c r="A148" s="32">
        <v>3</v>
      </c>
      <c r="B148" s="34" t="s">
        <v>76</v>
      </c>
      <c r="C148" s="35">
        <v>0.5</v>
      </c>
      <c r="D148" s="36">
        <v>5</v>
      </c>
      <c r="E148" s="37">
        <v>1</v>
      </c>
      <c r="F148" s="36">
        <f>MROUND(SQ*C148,AR)</f>
        <v>50</v>
      </c>
      <c r="G148" s="101">
        <f>+D148*E148</f>
        <v>5</v>
      </c>
      <c r="H148" s="101">
        <f>+F148*G148</f>
        <v>250</v>
      </c>
      <c r="I148" s="4"/>
      <c r="J148" s="4"/>
      <c r="K148" s="4"/>
      <c r="L148" s="4"/>
      <c r="M148" s="102">
        <f>IF(ISNUMBER(SEARCH("squat",$B148)),IF($C148&gt;=0.5,IF($C148&lt;0.6,$D148*$E148," ")," ")," ")</f>
        <v>5</v>
      </c>
      <c r="N148" s="102" t="str">
        <f>IF(ISNUMBER(SEARCH("squat",$B148)),IF($C148&gt;=0.6,IF($C148&lt;0.7,$D148*$E148," ")," ")," ")</f>
        <v xml:space="preserve"> </v>
      </c>
      <c r="O148" s="102" t="str">
        <f>IF(ISNUMBER(SEARCH("squat",$B148)),IF($C148&gt;=0.7,IF($C148&lt;0.8,$D148*$E148," ")," ")," ")</f>
        <v xml:space="preserve"> </v>
      </c>
      <c r="P148" s="102" t="str">
        <f>IF(ISNUMBER(SEARCH("squat",$B148)),IF($C148&gt;=0.8,IF($C148&lt;0.9,$D148*$E148," ")," ")," ")</f>
        <v xml:space="preserve"> </v>
      </c>
      <c r="Q148" s="102" t="str">
        <f>IF(ISNUMBER(SEARCH("squat",$B148)),IF($C148&gt;=0.9,$D148*$E148," ")," ")</f>
        <v xml:space="preserve"> </v>
      </c>
      <c r="R148" s="4"/>
      <c r="S148" s="4"/>
      <c r="T148" s="4"/>
      <c r="U148" s="4"/>
      <c r="V148" s="4"/>
      <c r="W148" s="4"/>
      <c r="X148" s="4"/>
      <c r="Y148" s="4"/>
      <c r="Z148" s="4"/>
      <c r="AA148" s="4"/>
      <c r="AB148" s="5"/>
      <c r="AC148" s="13"/>
      <c r="AD148" s="8"/>
      <c r="AE148" s="8"/>
      <c r="AF148" s="8"/>
      <c r="AG148" s="8"/>
      <c r="AH148" s="8"/>
      <c r="AI148" s="8"/>
      <c r="AJ148" s="16"/>
    </row>
    <row r="149" spans="1:36">
      <c r="A149" s="38"/>
      <c r="B149" s="33" t="str">
        <f>+B148</f>
        <v>High bar squat</v>
      </c>
      <c r="C149" s="35">
        <v>0.6</v>
      </c>
      <c r="D149" s="36">
        <v>5</v>
      </c>
      <c r="E149" s="37">
        <v>1</v>
      </c>
      <c r="F149" s="36">
        <f>MROUND(SQ*C149,AR)</f>
        <v>60</v>
      </c>
      <c r="G149" s="101">
        <f t="shared" ref="G149:G150" si="142">+D149*E149</f>
        <v>5</v>
      </c>
      <c r="H149" s="101">
        <f t="shared" ref="H149:H150" si="143">+F149*G149</f>
        <v>300</v>
      </c>
      <c r="I149" s="4"/>
      <c r="J149" s="4"/>
      <c r="K149" s="4"/>
      <c r="L149" s="4"/>
      <c r="M149" s="102" t="str">
        <f>IF(ISNUMBER(SEARCH("squat",$B149)),IF($C149&gt;=0.5,IF($C149&lt;0.6,$D149*$E149," ")," ")," ")</f>
        <v xml:space="preserve"> </v>
      </c>
      <c r="N149" s="102">
        <f>IF(ISNUMBER(SEARCH("squat",$B149)),IF($C149&gt;=0.6,IF($C149&lt;0.7,$D149*$E149," ")," ")," ")</f>
        <v>5</v>
      </c>
      <c r="O149" s="102" t="str">
        <f>IF(ISNUMBER(SEARCH("squat",$B149)),IF($C149&gt;=0.7,IF($C149&lt;0.8,$D149*$E149," ")," ")," ")</f>
        <v xml:space="preserve"> </v>
      </c>
      <c r="P149" s="102" t="str">
        <f>IF(ISNUMBER(SEARCH("squat",$B149)),IF($C149&gt;=0.8,IF($C149&lt;0.9,$D149*$E149," ")," ")," ")</f>
        <v xml:space="preserve"> </v>
      </c>
      <c r="Q149" s="102" t="str">
        <f>IF(ISNUMBER(SEARCH("squat",$B149)),IF($C149&gt;=0.9,$D149*$E149," ")," ")</f>
        <v xml:space="preserve"> </v>
      </c>
      <c r="R149" s="4"/>
      <c r="S149" s="4"/>
      <c r="T149" s="4"/>
      <c r="U149" s="4"/>
      <c r="V149" s="4"/>
      <c r="W149" s="4"/>
      <c r="X149" s="4"/>
      <c r="Y149" s="4"/>
      <c r="Z149" s="4"/>
      <c r="AA149" s="4"/>
      <c r="AB149" s="5"/>
      <c r="AC149" s="7"/>
      <c r="AD149" s="8"/>
      <c r="AE149" s="8"/>
      <c r="AF149" s="8"/>
      <c r="AG149" s="8"/>
      <c r="AH149" s="8"/>
      <c r="AI149" s="8"/>
      <c r="AJ149" s="16"/>
    </row>
    <row r="150" spans="1:36">
      <c r="A150" s="38"/>
      <c r="B150" s="33" t="str">
        <f>+B149</f>
        <v>High bar squat</v>
      </c>
      <c r="C150" s="35">
        <v>0.7</v>
      </c>
      <c r="D150" s="36">
        <v>5</v>
      </c>
      <c r="E150" s="37">
        <v>5</v>
      </c>
      <c r="F150" s="36">
        <f>MROUND(SQ*C150,AR)</f>
        <v>70</v>
      </c>
      <c r="G150" s="101">
        <f t="shared" si="142"/>
        <v>25</v>
      </c>
      <c r="H150" s="101">
        <f t="shared" si="143"/>
        <v>1750</v>
      </c>
      <c r="I150" s="4"/>
      <c r="J150" s="4"/>
      <c r="K150" s="4"/>
      <c r="L150" s="4"/>
      <c r="M150" s="102" t="str">
        <f>IF(ISNUMBER(SEARCH("squat",$B150)),IF($C150&gt;=0.5,IF($C150&lt;0.6,$D150*$E150," ")," ")," ")</f>
        <v xml:space="preserve"> </v>
      </c>
      <c r="N150" s="102" t="str">
        <f>IF(ISNUMBER(SEARCH("squat",$B150)),IF($C150&gt;=0.6,IF($C150&lt;0.7,$D150*$E150," ")," ")," ")</f>
        <v xml:space="preserve"> </v>
      </c>
      <c r="O150" s="102">
        <f>IF(ISNUMBER(SEARCH("squat",$B150)),IF($C150&gt;=0.7,IF($C150&lt;0.8,$D150*$E150," ")," ")," ")</f>
        <v>25</v>
      </c>
      <c r="P150" s="102" t="str">
        <f>IF(ISNUMBER(SEARCH("squat",$B150)),IF($C150&gt;=0.8,IF($C150&lt;0.9,$D150*$E150," ")," ")," ")</f>
        <v xml:space="preserve"> </v>
      </c>
      <c r="Q150" s="102" t="str">
        <f>IF(ISNUMBER(SEARCH("squat",$B150)),IF($C150&gt;=0.9,$D150*$E150," ")," ")</f>
        <v xml:space="preserve"> </v>
      </c>
      <c r="R150" s="4"/>
      <c r="S150" s="4"/>
      <c r="T150" s="4"/>
      <c r="U150" s="4"/>
      <c r="V150" s="4"/>
      <c r="W150" s="4"/>
      <c r="X150" s="4"/>
      <c r="Y150" s="4"/>
      <c r="Z150" s="4"/>
      <c r="AA150" s="4"/>
      <c r="AB150" s="5"/>
      <c r="AC150" s="6"/>
      <c r="AD150" s="6"/>
      <c r="AE150" s="6"/>
      <c r="AF150" s="6"/>
      <c r="AG150" s="131"/>
      <c r="AH150" s="8"/>
      <c r="AI150" s="8"/>
      <c r="AJ150" s="16"/>
    </row>
    <row r="151" spans="1:36">
      <c r="AJ151" s="16"/>
    </row>
    <row r="152" spans="1:36">
      <c r="A152" s="23">
        <v>4</v>
      </c>
      <c r="B152" s="22" t="s">
        <v>58</v>
      </c>
      <c r="C152" s="24"/>
      <c r="D152" s="25">
        <v>10</v>
      </c>
      <c r="E152" s="26">
        <v>5</v>
      </c>
      <c r="F152" s="25"/>
      <c r="G152" s="4"/>
      <c r="H152" s="4"/>
      <c r="I152" s="4"/>
      <c r="J152" s="4"/>
      <c r="K152" s="4"/>
      <c r="L152" s="4"/>
      <c r="M152" s="4"/>
      <c r="N152" s="4"/>
      <c r="O152" s="4"/>
      <c r="P152" s="4"/>
      <c r="Q152" s="4"/>
      <c r="R152" s="4"/>
      <c r="S152" s="4"/>
      <c r="T152" s="4"/>
      <c r="U152" s="4"/>
      <c r="V152" s="4"/>
      <c r="W152" s="4"/>
      <c r="X152" s="4"/>
      <c r="Y152" s="4"/>
      <c r="Z152" s="4"/>
      <c r="AA152" s="4"/>
      <c r="AB152" s="8"/>
      <c r="AC152" s="22"/>
      <c r="AD152" s="22"/>
      <c r="AE152" s="22"/>
      <c r="AF152" s="22"/>
      <c r="AG152" s="131"/>
      <c r="AH152" s="8"/>
      <c r="AI152" s="8"/>
      <c r="AJ152" s="16"/>
    </row>
    <row r="153" spans="1:36">
      <c r="A153" s="23">
        <v>5</v>
      </c>
      <c r="B153" s="22" t="s">
        <v>48</v>
      </c>
      <c r="C153" s="24"/>
      <c r="D153" s="25">
        <v>5</v>
      </c>
      <c r="E153" s="26">
        <v>5</v>
      </c>
      <c r="F153" s="25"/>
      <c r="G153" s="4"/>
      <c r="H153" s="4"/>
      <c r="I153" s="4"/>
      <c r="J153" s="4"/>
      <c r="K153" s="4"/>
      <c r="L153" s="4"/>
      <c r="M153" s="4"/>
      <c r="N153" s="4"/>
      <c r="O153" s="4"/>
      <c r="P153" s="4"/>
      <c r="Q153" s="4"/>
      <c r="R153" s="4"/>
      <c r="S153" s="4"/>
      <c r="T153" s="4"/>
      <c r="U153" s="4"/>
      <c r="V153" s="4"/>
      <c r="W153" s="4"/>
      <c r="X153" s="4"/>
      <c r="Y153" s="4"/>
      <c r="Z153" s="4"/>
      <c r="AA153" s="4"/>
      <c r="AB153" s="27"/>
      <c r="AC153" s="22"/>
      <c r="AD153" s="22"/>
      <c r="AE153" s="22"/>
      <c r="AF153" s="22"/>
      <c r="AG153" s="131"/>
      <c r="AH153" s="27"/>
      <c r="AI153" s="27"/>
      <c r="AJ153" s="19"/>
    </row>
    <row r="154" spans="1:36">
      <c r="W154" s="4"/>
      <c r="X154" s="4"/>
      <c r="Y154" s="4"/>
      <c r="Z154" s="4"/>
      <c r="AA154" s="4"/>
    </row>
    <row r="155" spans="1:36" ht="15" thickBot="1">
      <c r="G155" s="4"/>
      <c r="H155" s="4"/>
      <c r="I155" s="4"/>
      <c r="J155" s="4"/>
      <c r="K155" s="4"/>
      <c r="L155" s="4"/>
      <c r="M155" s="4"/>
      <c r="N155" s="4"/>
      <c r="O155" s="4"/>
      <c r="P155" s="4"/>
      <c r="Q155" s="4"/>
      <c r="R155" s="4"/>
      <c r="S155" s="4"/>
      <c r="T155" s="4"/>
      <c r="U155" s="4"/>
      <c r="V155" s="4"/>
      <c r="W155" s="4"/>
      <c r="X155" s="4"/>
      <c r="Y155" s="4"/>
      <c r="Z155" s="4"/>
      <c r="AA155" s="4"/>
    </row>
    <row r="156" spans="1:36" ht="15" thickBot="1">
      <c r="A156" s="409" t="s">
        <v>17</v>
      </c>
      <c r="B156" s="410"/>
      <c r="C156" s="59" t="s">
        <v>0</v>
      </c>
      <c r="D156" s="59" t="s">
        <v>5</v>
      </c>
      <c r="E156" s="59" t="s">
        <v>6</v>
      </c>
      <c r="F156" s="369" t="s">
        <v>7</v>
      </c>
      <c r="G156" s="4"/>
      <c r="H156" s="4"/>
      <c r="I156" s="4"/>
      <c r="J156" s="4"/>
      <c r="K156" s="4"/>
      <c r="L156" s="4"/>
      <c r="M156" s="4"/>
      <c r="N156" s="4"/>
      <c r="O156" s="4"/>
      <c r="P156" s="4"/>
      <c r="Q156" s="4"/>
      <c r="R156" s="4"/>
      <c r="S156" s="4"/>
      <c r="T156" s="4"/>
      <c r="U156" s="4"/>
      <c r="V156" s="4"/>
      <c r="W156" s="4"/>
      <c r="X156" s="4"/>
      <c r="Y156" s="4"/>
      <c r="Z156" s="4"/>
      <c r="AA156" s="4"/>
    </row>
    <row r="157" spans="1:36">
      <c r="G157" s="4"/>
      <c r="H157" s="4"/>
      <c r="I157" s="4"/>
      <c r="J157" s="4"/>
      <c r="K157" s="4"/>
      <c r="L157" s="4"/>
      <c r="M157" s="4"/>
      <c r="N157" s="4"/>
      <c r="O157" s="4"/>
      <c r="P157" s="4"/>
      <c r="Q157" s="4"/>
      <c r="R157" s="4"/>
      <c r="S157" s="4"/>
      <c r="T157" s="4"/>
      <c r="U157" s="4"/>
      <c r="V157" s="4"/>
      <c r="W157" s="4"/>
      <c r="X157" s="4"/>
      <c r="Y157" s="4"/>
      <c r="Z157" s="4"/>
      <c r="AA157" s="4"/>
    </row>
    <row r="158" spans="1:36">
      <c r="A158" s="130">
        <v>1</v>
      </c>
      <c r="B158" s="129" t="s">
        <v>72</v>
      </c>
      <c r="C158" s="74">
        <v>0.5</v>
      </c>
      <c r="D158" s="75">
        <v>4</v>
      </c>
      <c r="E158" s="75">
        <v>1</v>
      </c>
      <c r="F158" s="370">
        <f>MROUND(DL*C158,AR)</f>
        <v>50</v>
      </c>
      <c r="G158" s="76"/>
      <c r="H158" s="4"/>
      <c r="K158" s="100">
        <f>+D158*E158</f>
        <v>4</v>
      </c>
      <c r="L158" s="98">
        <f>+K158*F158</f>
        <v>200</v>
      </c>
      <c r="M158" s="76"/>
      <c r="N158" s="76"/>
      <c r="O158" s="76"/>
      <c r="P158" s="76"/>
      <c r="Q158" s="76"/>
      <c r="R158" s="76" t="str">
        <f>IF(ISNUMBER(SEARCH("bench",$B158)),IF($C158&gt;=0.5,IF($C158&lt;0.6,$D158*$E158," ")," ")," ")</f>
        <v xml:space="preserve"> </v>
      </c>
      <c r="S158" s="76" t="str">
        <f>IF(ISNUMBER(SEARCH("bench",$B158)),IF($C158&gt;=0.6,IF($C158&lt;0.7,$D158*$E158," ")," ")," ")</f>
        <v xml:space="preserve"> </v>
      </c>
      <c r="T158" s="76" t="str">
        <f>IF(ISNUMBER(SEARCH("bench",$B158)),IF($C158&gt;=0.7,IF($C158&lt;0.8,$D158*$E158," ")," ")," ")</f>
        <v xml:space="preserve"> </v>
      </c>
      <c r="U158" s="76" t="str">
        <f>IF(ISNUMBER(SEARCH("bench",$B158)),IF($C158&gt;=0.8,IF($C158&lt;0.9,$D158*$E158," ")," ")," ")</f>
        <v xml:space="preserve"> </v>
      </c>
      <c r="V158" s="76" t="str">
        <f>IF(ISNUMBER(SEARCH("bench",$B158)),IF($C158&gt;=0.9,$D158*$E158," ")," ")</f>
        <v xml:space="preserve"> </v>
      </c>
      <c r="W158" s="103">
        <f t="shared" ref="W158:W161" si="144">IF(ISNUMBER(SEARCH("deadlift",$B158)),IF($C158&gt;=0.5,IF($C158&lt;0.6,$D158*$E158," ")," ")," ")</f>
        <v>4</v>
      </c>
      <c r="X158" s="103" t="str">
        <f t="shared" ref="X158:X161" si="145">IF(ISNUMBER(SEARCH("deadlift",$B158)),IF($C158&gt;=0.6,IF($C158&lt;0.7,$D158*$E158," ")," ")," ")</f>
        <v xml:space="preserve"> </v>
      </c>
      <c r="Y158" s="103" t="str">
        <f t="shared" ref="Y158:Y161" si="146">IF(ISNUMBER(SEARCH("deadlift",$B158)),IF($C158&gt;=0.7,IF($C158&lt;0.8,$D158*$E158," ")," ")," ")</f>
        <v xml:space="preserve"> </v>
      </c>
      <c r="Z158" s="103" t="str">
        <f t="shared" ref="Z158:Z161" si="147">IF(ISNUMBER(SEARCH("deadlift",$B158)),IF($C158&gt;=0.8,IF($C158&lt;0.9,$D158*$E158," ")," ")," ")</f>
        <v xml:space="preserve"> </v>
      </c>
      <c r="AA158" s="103" t="str">
        <f t="shared" ref="AA158:AA161" si="148">IF(ISNUMBER(SEARCH("deadlift",$B158)),IF($C158&gt;=0.9,$D158*$E158," ")," ")</f>
        <v xml:space="preserve"> </v>
      </c>
      <c r="AB158" s="77"/>
      <c r="AC158" s="70"/>
      <c r="AD158" s="78"/>
      <c r="AE158" s="78"/>
      <c r="AF158" s="78"/>
      <c r="AG158" s="78"/>
      <c r="AH158" s="78"/>
      <c r="AI158" s="78"/>
      <c r="AJ158" s="79"/>
    </row>
    <row r="159" spans="1:36">
      <c r="A159" s="80"/>
      <c r="B159" s="81" t="str">
        <f>+B158</f>
        <v>Deadlift to knees</v>
      </c>
      <c r="C159" s="74">
        <v>0.6</v>
      </c>
      <c r="D159" s="75">
        <v>4</v>
      </c>
      <c r="E159" s="75">
        <v>1</v>
      </c>
      <c r="F159" s="370">
        <f>MROUND(DL*C159,AR)</f>
        <v>60</v>
      </c>
      <c r="G159" s="4"/>
      <c r="H159" s="4"/>
      <c r="K159" s="98">
        <f>+D159*E159</f>
        <v>4</v>
      </c>
      <c r="L159" s="98">
        <f>+K159*F159</f>
        <v>240</v>
      </c>
      <c r="M159" s="4"/>
      <c r="N159" s="4"/>
      <c r="O159" s="4"/>
      <c r="P159" s="4"/>
      <c r="Q159" s="4"/>
      <c r="R159" s="4" t="str">
        <f>IF(ISNUMBER(SEARCH("bench",$B159)),IF($C159&gt;=0.5,IF($C159&lt;0.6,$D159*$E159," ")," ")," ")</f>
        <v xml:space="preserve"> </v>
      </c>
      <c r="S159" s="4" t="str">
        <f>IF(ISNUMBER(SEARCH("bench",$B159)),IF($C159&gt;=0.6,IF($C159&lt;0.7,$D159*$E159," ")," ")," ")</f>
        <v xml:space="preserve"> </v>
      </c>
      <c r="T159" s="4" t="str">
        <f>IF(ISNUMBER(SEARCH("bench",$B159)),IF($C159&gt;=0.7,IF($C159&lt;0.8,$D159*$E159," ")," ")," ")</f>
        <v xml:space="preserve"> </v>
      </c>
      <c r="U159" s="4" t="str">
        <f>IF(ISNUMBER(SEARCH("bench",$B159)),IF($C159&gt;=0.8,IF($C159&lt;0.9,$D159*$E159," ")," ")," ")</f>
        <v xml:space="preserve"> </v>
      </c>
      <c r="V159" s="4" t="str">
        <f>IF(ISNUMBER(SEARCH("bench",$B159)),IF($C159&gt;=0.9,$D159*$E159," ")," ")</f>
        <v xml:space="preserve"> </v>
      </c>
      <c r="W159" s="103" t="str">
        <f t="shared" si="144"/>
        <v xml:space="preserve"> </v>
      </c>
      <c r="X159" s="103">
        <f t="shared" si="145"/>
        <v>4</v>
      </c>
      <c r="Y159" s="103" t="str">
        <f t="shared" si="146"/>
        <v xml:space="preserve"> </v>
      </c>
      <c r="Z159" s="103" t="str">
        <f t="shared" si="147"/>
        <v xml:space="preserve"> </v>
      </c>
      <c r="AA159" s="103" t="str">
        <f t="shared" si="148"/>
        <v xml:space="preserve"> </v>
      </c>
      <c r="AB159" s="5"/>
      <c r="AC159" s="82"/>
      <c r="AD159" s="8"/>
      <c r="AE159" s="8"/>
      <c r="AF159" s="8"/>
      <c r="AG159" s="8"/>
      <c r="AH159" s="8"/>
      <c r="AI159" s="8"/>
      <c r="AJ159" s="16"/>
    </row>
    <row r="160" spans="1:36">
      <c r="A160" s="80"/>
      <c r="B160" s="81" t="str">
        <f t="shared" ref="B160:B161" si="149">+B159</f>
        <v>Deadlift to knees</v>
      </c>
      <c r="C160" s="74">
        <v>0.7</v>
      </c>
      <c r="D160" s="75">
        <v>4</v>
      </c>
      <c r="E160" s="75">
        <v>2</v>
      </c>
      <c r="F160" s="370">
        <f>MROUND(DL*C160,AR)</f>
        <v>70</v>
      </c>
      <c r="G160" s="4"/>
      <c r="H160" s="4"/>
      <c r="K160" s="98">
        <f>+D160*E160</f>
        <v>8</v>
      </c>
      <c r="L160" s="98">
        <f>+K160*F160</f>
        <v>560</v>
      </c>
      <c r="M160" s="4"/>
      <c r="N160" s="4"/>
      <c r="O160" s="4"/>
      <c r="P160" s="4"/>
      <c r="Q160" s="4"/>
      <c r="R160" s="4" t="str">
        <f>IF(ISNUMBER(SEARCH("bench",$B160)),IF($C160&gt;=0.5,IF($C160&lt;0.6,$D160*$E160," ")," ")," ")</f>
        <v xml:space="preserve"> </v>
      </c>
      <c r="S160" s="4" t="str">
        <f>IF(ISNUMBER(SEARCH("bench",$B160)),IF($C160&gt;=0.6,IF($C160&lt;0.7,$D160*$E160," ")," ")," ")</f>
        <v xml:space="preserve"> </v>
      </c>
      <c r="T160" s="4" t="str">
        <f>IF(ISNUMBER(SEARCH("bench",$B160)),IF($C160&gt;=0.7,IF($C160&lt;0.8,$D160*$E160," ")," ")," ")</f>
        <v xml:space="preserve"> </v>
      </c>
      <c r="U160" s="4" t="str">
        <f>IF(ISNUMBER(SEARCH("bench",$B160)),IF($C160&gt;=0.8,IF($C160&lt;0.9,$D160*$E160," ")," ")," ")</f>
        <v xml:space="preserve"> </v>
      </c>
      <c r="V160" s="4" t="str">
        <f>IF(ISNUMBER(SEARCH("bench",$B160)),IF($C160&gt;=0.9,$D160*$E160," ")," ")</f>
        <v xml:space="preserve"> </v>
      </c>
      <c r="W160" s="103" t="str">
        <f t="shared" si="144"/>
        <v xml:space="preserve"> </v>
      </c>
      <c r="X160" s="103" t="str">
        <f t="shared" si="145"/>
        <v xml:space="preserve"> </v>
      </c>
      <c r="Y160" s="103">
        <f t="shared" si="146"/>
        <v>8</v>
      </c>
      <c r="Z160" s="103" t="str">
        <f t="shared" si="147"/>
        <v xml:space="preserve"> </v>
      </c>
      <c r="AA160" s="103" t="str">
        <f t="shared" si="148"/>
        <v xml:space="preserve"> </v>
      </c>
      <c r="AB160" s="5"/>
      <c r="AC160" s="70"/>
      <c r="AD160" s="70"/>
      <c r="AE160" s="8"/>
      <c r="AF160" s="8"/>
      <c r="AG160" s="8"/>
      <c r="AH160" s="8"/>
      <c r="AI160" s="8"/>
      <c r="AJ160" s="16"/>
    </row>
    <row r="161" spans="1:36">
      <c r="A161" s="80"/>
      <c r="B161" s="81" t="str">
        <f t="shared" si="149"/>
        <v>Deadlift to knees</v>
      </c>
      <c r="C161" s="74">
        <v>0.75</v>
      </c>
      <c r="D161" s="75">
        <v>4</v>
      </c>
      <c r="E161" s="75">
        <v>4</v>
      </c>
      <c r="F161" s="370">
        <f>MROUND(DL*C161,AR)</f>
        <v>75</v>
      </c>
      <c r="G161" s="4"/>
      <c r="H161" s="4"/>
      <c r="K161" s="98">
        <f>+D161*E161</f>
        <v>16</v>
      </c>
      <c r="L161" s="98">
        <f>+K161*F161</f>
        <v>1200</v>
      </c>
      <c r="M161" s="4"/>
      <c r="N161" s="4"/>
      <c r="O161" s="4"/>
      <c r="P161" s="4"/>
      <c r="Q161" s="4"/>
      <c r="R161" s="4" t="str">
        <f>IF(ISNUMBER(SEARCH("bench",$B161)),IF($C161&gt;=0.5,IF($C161&lt;0.6,$D161*$E161," ")," ")," ")</f>
        <v xml:space="preserve"> </v>
      </c>
      <c r="S161" s="4" t="str">
        <f>IF(ISNUMBER(SEARCH("bench",$B161)),IF($C161&gt;=0.6,IF($C161&lt;0.7,$D161*$E161," ")," ")," ")</f>
        <v xml:space="preserve"> </v>
      </c>
      <c r="T161" s="4" t="str">
        <f>IF(ISNUMBER(SEARCH("bench",$B161)),IF($C161&gt;=0.7,IF($C161&lt;0.8,$D161*$E161," ")," ")," ")</f>
        <v xml:space="preserve"> </v>
      </c>
      <c r="U161" s="4" t="str">
        <f>IF(ISNUMBER(SEARCH("bench",$B161)),IF($C161&gt;=0.8,IF($C161&lt;0.9,$D161*$E161," ")," ")," ")</f>
        <v xml:space="preserve"> </v>
      </c>
      <c r="V161" s="4" t="str">
        <f>IF(ISNUMBER(SEARCH("bench",$B161)),IF($C161&gt;=0.9,$D161*$E161," ")," ")</f>
        <v xml:space="preserve"> </v>
      </c>
      <c r="W161" s="103" t="str">
        <f t="shared" si="144"/>
        <v xml:space="preserve"> </v>
      </c>
      <c r="X161" s="103" t="str">
        <f t="shared" si="145"/>
        <v xml:space="preserve"> </v>
      </c>
      <c r="Y161" s="103">
        <f t="shared" si="146"/>
        <v>16</v>
      </c>
      <c r="Z161" s="103" t="str">
        <f t="shared" si="147"/>
        <v xml:space="preserve"> </v>
      </c>
      <c r="AA161" s="103" t="str">
        <f t="shared" si="148"/>
        <v xml:space="preserve"> </v>
      </c>
      <c r="AB161" s="5"/>
      <c r="AC161" s="70"/>
      <c r="AD161" s="70"/>
      <c r="AE161" s="6"/>
      <c r="AF161" s="6"/>
      <c r="AG161" s="8"/>
      <c r="AH161" s="8"/>
      <c r="AI161" s="8"/>
      <c r="AJ161" s="16"/>
    </row>
    <row r="162" spans="1:36">
      <c r="A162" s="31"/>
      <c r="B162" s="8"/>
      <c r="C162" s="8"/>
      <c r="D162" s="8"/>
      <c r="E162" s="8"/>
      <c r="F162" s="366"/>
      <c r="G162" s="4"/>
      <c r="H162" s="4"/>
      <c r="I162" s="4"/>
      <c r="J162" s="4"/>
      <c r="K162" s="4"/>
      <c r="L162" s="4"/>
      <c r="M162" s="4"/>
      <c r="N162" s="4"/>
      <c r="O162" s="4"/>
      <c r="P162" s="4"/>
      <c r="Q162" s="4"/>
      <c r="R162" s="4"/>
      <c r="S162" s="4"/>
      <c r="T162" s="4"/>
      <c r="U162" s="4"/>
      <c r="V162" s="4"/>
      <c r="W162" s="4"/>
      <c r="X162" s="4"/>
      <c r="Y162" s="4"/>
      <c r="Z162" s="4"/>
      <c r="AA162" s="4"/>
      <c r="AB162" s="5"/>
      <c r="AC162" s="8"/>
      <c r="AD162" s="8"/>
      <c r="AE162" s="8"/>
      <c r="AF162" s="8"/>
      <c r="AG162" s="8"/>
      <c r="AH162" s="8"/>
      <c r="AI162" s="8"/>
      <c r="AJ162" s="16"/>
    </row>
    <row r="163" spans="1:36">
      <c r="A163" s="21">
        <v>2</v>
      </c>
      <c r="B163" s="39" t="s">
        <v>8</v>
      </c>
      <c r="C163" s="28">
        <v>0.5</v>
      </c>
      <c r="D163" s="29">
        <v>6</v>
      </c>
      <c r="E163" s="30">
        <v>1</v>
      </c>
      <c r="F163" s="11">
        <f t="shared" ref="F163:F173" si="150">MROUND(BP*C163,AR)</f>
        <v>50</v>
      </c>
      <c r="G163" s="4"/>
      <c r="H163" s="4"/>
      <c r="I163" s="58">
        <f t="shared" ref="I163:I173" si="151">+D163*E163</f>
        <v>6</v>
      </c>
      <c r="J163" s="58">
        <f t="shared" ref="J163:J173" si="152">+I163*F163</f>
        <v>300</v>
      </c>
      <c r="K163" s="4"/>
      <c r="L163" s="4"/>
      <c r="M163" s="4"/>
      <c r="N163" s="4"/>
      <c r="O163" s="4"/>
      <c r="P163" s="4"/>
      <c r="Q163" s="4"/>
      <c r="R163" s="58">
        <f t="shared" ref="R163:R173" si="153">IF(ISNUMBER(SEARCH("bench",$B163)),IF($C163&gt;=0.5,IF($C163&lt;0.6,$D163*$E163," ")," ")," ")</f>
        <v>6</v>
      </c>
      <c r="S163" s="58" t="str">
        <f t="shared" ref="S163:S173" si="154">IF(ISNUMBER(SEARCH("bench",$B163)),IF($C163&gt;=0.6,IF($C163&lt;0.7,$D163*$E163," ")," ")," ")</f>
        <v xml:space="preserve"> </v>
      </c>
      <c r="T163" s="58" t="str">
        <f t="shared" ref="T163:T173" si="155">IF(ISNUMBER(SEARCH("bench",$B163)),IF($C163&gt;=0.7,IF($C163&lt;0.8,$D163*$E163," ")," ")," ")</f>
        <v xml:space="preserve"> </v>
      </c>
      <c r="U163" s="58" t="str">
        <f t="shared" ref="U163:U173" si="156">IF(ISNUMBER(SEARCH("bench",$B163)),IF($C163&gt;=0.8,IF($C163&lt;0.9,$D163*$E163," ")," ")," ")</f>
        <v xml:space="preserve"> </v>
      </c>
      <c r="V163" s="58" t="str">
        <f t="shared" ref="V163:V173" si="157">IF(ISNUMBER(SEARCH("bench",$B163)),IF($C163&gt;=0.9,$D163*$E163," ")," ")</f>
        <v xml:space="preserve"> </v>
      </c>
      <c r="W163" s="4"/>
      <c r="X163" s="4"/>
      <c r="Y163" s="4"/>
      <c r="Z163" s="4"/>
      <c r="AA163" s="4"/>
      <c r="AB163" s="5"/>
      <c r="AC163" s="22"/>
      <c r="AD163" s="8"/>
      <c r="AE163" s="8"/>
      <c r="AF163" s="8"/>
      <c r="AG163" s="8"/>
      <c r="AH163" s="8"/>
      <c r="AI163" s="8"/>
      <c r="AJ163" s="16"/>
    </row>
    <row r="164" spans="1:36">
      <c r="A164" s="15"/>
      <c r="B164" s="20" t="str">
        <f>+B163</f>
        <v>BenchPress</v>
      </c>
      <c r="C164" s="10">
        <v>0.6</v>
      </c>
      <c r="D164" s="11">
        <v>5</v>
      </c>
      <c r="E164" s="12">
        <v>1</v>
      </c>
      <c r="F164" s="11">
        <f t="shared" si="150"/>
        <v>60</v>
      </c>
      <c r="G164" s="4"/>
      <c r="H164" s="4"/>
      <c r="I164" s="58">
        <f t="shared" si="151"/>
        <v>5</v>
      </c>
      <c r="J164" s="58">
        <f t="shared" si="152"/>
        <v>300</v>
      </c>
      <c r="K164" s="4"/>
      <c r="L164" s="4"/>
      <c r="M164" s="4"/>
      <c r="N164" s="4"/>
      <c r="O164" s="4"/>
      <c r="P164" s="4"/>
      <c r="Q164" s="4"/>
      <c r="R164" s="58" t="str">
        <f t="shared" si="153"/>
        <v xml:space="preserve"> </v>
      </c>
      <c r="S164" s="58">
        <f t="shared" si="154"/>
        <v>5</v>
      </c>
      <c r="T164" s="58" t="str">
        <f t="shared" si="155"/>
        <v xml:space="preserve"> </v>
      </c>
      <c r="U164" s="58" t="str">
        <f t="shared" si="156"/>
        <v xml:space="preserve"> </v>
      </c>
      <c r="V164" s="58" t="str">
        <f t="shared" si="157"/>
        <v xml:space="preserve"> </v>
      </c>
      <c r="W164" s="4"/>
      <c r="X164" s="4"/>
      <c r="Y164" s="4"/>
      <c r="Z164" s="4"/>
      <c r="AA164" s="4"/>
      <c r="AB164" s="5"/>
      <c r="AC164" s="7"/>
      <c r="AD164" s="8"/>
      <c r="AE164" s="8"/>
      <c r="AF164" s="8"/>
      <c r="AG164" s="8"/>
      <c r="AH164" s="8"/>
      <c r="AI164" s="8"/>
      <c r="AJ164" s="16"/>
    </row>
    <row r="165" spans="1:36">
      <c r="A165" s="21"/>
      <c r="B165" s="20" t="str">
        <f t="shared" ref="B165:B167" si="158">+B164</f>
        <v>BenchPress</v>
      </c>
      <c r="C165" s="10">
        <v>0.7</v>
      </c>
      <c r="D165" s="11">
        <v>4</v>
      </c>
      <c r="E165" s="12">
        <v>2</v>
      </c>
      <c r="F165" s="11">
        <f t="shared" si="150"/>
        <v>70</v>
      </c>
      <c r="G165" s="4"/>
      <c r="H165" s="4"/>
      <c r="I165" s="58">
        <f t="shared" si="151"/>
        <v>8</v>
      </c>
      <c r="J165" s="58">
        <f t="shared" si="152"/>
        <v>560</v>
      </c>
      <c r="K165" s="4"/>
      <c r="L165" s="4"/>
      <c r="M165" s="4"/>
      <c r="N165" s="4"/>
      <c r="O165" s="4"/>
      <c r="P165" s="4"/>
      <c r="Q165" s="4"/>
      <c r="R165" s="58" t="str">
        <f t="shared" si="153"/>
        <v xml:space="preserve"> </v>
      </c>
      <c r="S165" s="58" t="str">
        <f t="shared" si="154"/>
        <v xml:space="preserve"> </v>
      </c>
      <c r="T165" s="58">
        <f t="shared" si="155"/>
        <v>8</v>
      </c>
      <c r="U165" s="58" t="str">
        <f t="shared" si="156"/>
        <v xml:space="preserve"> </v>
      </c>
      <c r="V165" s="58" t="str">
        <f t="shared" si="157"/>
        <v xml:space="preserve"> </v>
      </c>
      <c r="W165" s="4"/>
      <c r="X165" s="4"/>
      <c r="Y165" s="4"/>
      <c r="Z165" s="4"/>
      <c r="AA165" s="4"/>
      <c r="AB165" s="5"/>
      <c r="AC165" s="6"/>
      <c r="AD165" s="6"/>
      <c r="AE165" s="8"/>
      <c r="AF165" s="8"/>
      <c r="AG165" s="8"/>
      <c r="AH165" s="8"/>
      <c r="AI165" s="8"/>
      <c r="AJ165" s="16"/>
    </row>
    <row r="166" spans="1:36">
      <c r="A166" s="15"/>
      <c r="B166" s="20" t="str">
        <f t="shared" si="158"/>
        <v>BenchPress</v>
      </c>
      <c r="C166" s="10">
        <v>0.75</v>
      </c>
      <c r="D166" s="11">
        <v>3</v>
      </c>
      <c r="E166" s="12">
        <v>2</v>
      </c>
      <c r="F166" s="11">
        <f t="shared" si="150"/>
        <v>75</v>
      </c>
      <c r="G166" s="4"/>
      <c r="H166" s="4"/>
      <c r="I166" s="58">
        <f t="shared" si="151"/>
        <v>6</v>
      </c>
      <c r="J166" s="58">
        <f t="shared" si="152"/>
        <v>450</v>
      </c>
      <c r="K166" s="4"/>
      <c r="L166" s="4"/>
      <c r="M166" s="4"/>
      <c r="N166" s="4"/>
      <c r="O166" s="4"/>
      <c r="P166" s="4"/>
      <c r="Q166" s="4"/>
      <c r="R166" s="58" t="str">
        <f t="shared" si="153"/>
        <v xml:space="preserve"> </v>
      </c>
      <c r="S166" s="58" t="str">
        <f t="shared" si="154"/>
        <v xml:space="preserve"> </v>
      </c>
      <c r="T166" s="58">
        <f t="shared" si="155"/>
        <v>6</v>
      </c>
      <c r="U166" s="58" t="str">
        <f t="shared" si="156"/>
        <v xml:space="preserve"> </v>
      </c>
      <c r="V166" s="58" t="str">
        <f t="shared" si="157"/>
        <v xml:space="preserve"> </v>
      </c>
      <c r="W166" s="4"/>
      <c r="X166" s="4"/>
      <c r="Y166" s="4"/>
      <c r="Z166" s="4"/>
      <c r="AA166" s="4"/>
      <c r="AB166" s="5"/>
      <c r="AC166" s="6"/>
      <c r="AD166" s="6"/>
      <c r="AE166" s="8"/>
      <c r="AF166" s="8"/>
      <c r="AG166" s="8"/>
      <c r="AH166" s="8"/>
      <c r="AI166" s="8"/>
      <c r="AJ166" s="16"/>
    </row>
    <row r="167" spans="1:36">
      <c r="A167" s="15"/>
      <c r="B167" s="20" t="str">
        <f t="shared" si="158"/>
        <v>BenchPress</v>
      </c>
      <c r="C167" s="10">
        <v>0.8</v>
      </c>
      <c r="D167" s="11">
        <v>2</v>
      </c>
      <c r="E167" s="12">
        <v>2</v>
      </c>
      <c r="F167" s="11">
        <f t="shared" si="150"/>
        <v>80</v>
      </c>
      <c r="G167" s="4"/>
      <c r="H167" s="4"/>
      <c r="I167" s="58">
        <f t="shared" si="151"/>
        <v>4</v>
      </c>
      <c r="J167" s="58">
        <f t="shared" si="152"/>
        <v>320</v>
      </c>
      <c r="K167" s="4"/>
      <c r="L167" s="4"/>
      <c r="M167" s="4"/>
      <c r="N167" s="4"/>
      <c r="O167" s="4"/>
      <c r="P167" s="4"/>
      <c r="Q167" s="4"/>
      <c r="R167" s="58" t="str">
        <f t="shared" si="153"/>
        <v xml:space="preserve"> </v>
      </c>
      <c r="S167" s="58" t="str">
        <f t="shared" si="154"/>
        <v xml:space="preserve"> </v>
      </c>
      <c r="T167" s="58" t="str">
        <f t="shared" si="155"/>
        <v xml:space="preserve"> </v>
      </c>
      <c r="U167" s="58">
        <f t="shared" si="156"/>
        <v>4</v>
      </c>
      <c r="V167" s="58" t="str">
        <f t="shared" si="157"/>
        <v xml:space="preserve"> </v>
      </c>
      <c r="W167" s="4"/>
      <c r="X167" s="4"/>
      <c r="Y167" s="4"/>
      <c r="Z167" s="4"/>
      <c r="AA167" s="4"/>
      <c r="AB167" s="5"/>
      <c r="AC167" s="41"/>
      <c r="AD167" s="6"/>
      <c r="AE167" s="8"/>
      <c r="AF167" s="8"/>
      <c r="AG167" s="8"/>
      <c r="AH167" s="8"/>
      <c r="AI167" s="8"/>
      <c r="AJ167" s="16"/>
    </row>
    <row r="168" spans="1:36">
      <c r="A168" s="15"/>
      <c r="B168" s="20" t="str">
        <f>+B167</f>
        <v>BenchPress</v>
      </c>
      <c r="C168" s="10">
        <v>0.75</v>
      </c>
      <c r="D168" s="11">
        <v>3</v>
      </c>
      <c r="E168" s="12">
        <v>2</v>
      </c>
      <c r="F168" s="11">
        <f t="shared" si="150"/>
        <v>75</v>
      </c>
      <c r="G168" s="4"/>
      <c r="H168" s="4"/>
      <c r="I168" s="58">
        <f t="shared" si="151"/>
        <v>6</v>
      </c>
      <c r="J168" s="58">
        <f t="shared" si="152"/>
        <v>450</v>
      </c>
      <c r="K168" s="4"/>
      <c r="L168" s="4"/>
      <c r="M168" s="4"/>
      <c r="N168" s="4"/>
      <c r="O168" s="4"/>
      <c r="P168" s="4"/>
      <c r="Q168" s="4"/>
      <c r="R168" s="58" t="str">
        <f t="shared" si="153"/>
        <v xml:space="preserve"> </v>
      </c>
      <c r="S168" s="58" t="str">
        <f t="shared" si="154"/>
        <v xml:space="preserve"> </v>
      </c>
      <c r="T168" s="58">
        <f t="shared" si="155"/>
        <v>6</v>
      </c>
      <c r="U168" s="58" t="str">
        <f t="shared" si="156"/>
        <v xml:space="preserve"> </v>
      </c>
      <c r="V168" s="58" t="str">
        <f t="shared" si="157"/>
        <v xml:space="preserve"> </v>
      </c>
      <c r="W168" s="4"/>
      <c r="X168" s="4"/>
      <c r="Y168" s="4"/>
      <c r="Z168" s="4"/>
      <c r="AA168" s="4"/>
      <c r="AB168" s="5"/>
      <c r="AC168" s="6"/>
      <c r="AD168" s="6"/>
      <c r="AE168" s="8"/>
      <c r="AF168" s="8"/>
      <c r="AG168" s="8"/>
      <c r="AH168" s="8"/>
      <c r="AI168" s="8"/>
      <c r="AJ168" s="16"/>
    </row>
    <row r="169" spans="1:36">
      <c r="A169" s="21"/>
      <c r="B169" s="20" t="str">
        <f t="shared" ref="B169" si="159">+B168</f>
        <v>BenchPress</v>
      </c>
      <c r="C169" s="10">
        <v>0.7</v>
      </c>
      <c r="D169" s="11">
        <v>4</v>
      </c>
      <c r="E169" s="12">
        <v>1</v>
      </c>
      <c r="F169" s="11">
        <f t="shared" si="150"/>
        <v>70</v>
      </c>
      <c r="G169" s="4"/>
      <c r="H169" s="4"/>
      <c r="I169" s="58">
        <f t="shared" si="151"/>
        <v>4</v>
      </c>
      <c r="J169" s="58">
        <f t="shared" si="152"/>
        <v>280</v>
      </c>
      <c r="K169" s="4"/>
      <c r="L169" s="4"/>
      <c r="M169" s="4"/>
      <c r="N169" s="4"/>
      <c r="O169" s="4"/>
      <c r="P169" s="4"/>
      <c r="Q169" s="4"/>
      <c r="R169" s="58" t="str">
        <f t="shared" si="153"/>
        <v xml:space="preserve"> </v>
      </c>
      <c r="S169" s="58" t="str">
        <f t="shared" si="154"/>
        <v xml:space="preserve"> </v>
      </c>
      <c r="T169" s="58">
        <f t="shared" si="155"/>
        <v>4</v>
      </c>
      <c r="U169" s="58" t="str">
        <f t="shared" si="156"/>
        <v xml:space="preserve"> </v>
      </c>
      <c r="V169" s="58" t="str">
        <f t="shared" si="157"/>
        <v xml:space="preserve"> </v>
      </c>
      <c r="W169" s="4"/>
      <c r="X169" s="4"/>
      <c r="Y169" s="4"/>
      <c r="Z169" s="4"/>
      <c r="AA169" s="4"/>
      <c r="AB169" s="5"/>
      <c r="AC169" s="6"/>
      <c r="AD169" s="8"/>
      <c r="AE169" s="8"/>
      <c r="AF169" s="8"/>
      <c r="AG169" s="8"/>
      <c r="AH169" s="8"/>
      <c r="AI169" s="8"/>
      <c r="AJ169" s="16"/>
    </row>
    <row r="170" spans="1:36">
      <c r="A170" s="21"/>
      <c r="B170" s="20" t="str">
        <f>+B169</f>
        <v>BenchPress</v>
      </c>
      <c r="C170" s="10">
        <v>0.65</v>
      </c>
      <c r="D170" s="11">
        <v>5</v>
      </c>
      <c r="E170" s="12">
        <v>1</v>
      </c>
      <c r="F170" s="11">
        <f t="shared" ref="F170" si="160">MROUND(BP*C170,AR)</f>
        <v>65</v>
      </c>
      <c r="G170" s="4"/>
      <c r="H170" s="4"/>
      <c r="I170" s="58">
        <f t="shared" ref="I170" si="161">+D170*E170</f>
        <v>5</v>
      </c>
      <c r="J170" s="58">
        <f t="shared" ref="J170" si="162">+I170*F170</f>
        <v>325</v>
      </c>
      <c r="K170" s="4"/>
      <c r="L170" s="4"/>
      <c r="M170" s="4"/>
      <c r="N170" s="4"/>
      <c r="O170" s="4"/>
      <c r="P170" s="4"/>
      <c r="Q170" s="4"/>
      <c r="R170" s="58" t="str">
        <f t="shared" si="153"/>
        <v xml:space="preserve"> </v>
      </c>
      <c r="S170" s="58">
        <f t="shared" si="154"/>
        <v>5</v>
      </c>
      <c r="T170" s="58" t="str">
        <f t="shared" si="155"/>
        <v xml:space="preserve"> </v>
      </c>
      <c r="U170" s="58" t="str">
        <f t="shared" si="156"/>
        <v xml:space="preserve"> </v>
      </c>
      <c r="V170" s="58" t="str">
        <f t="shared" si="157"/>
        <v xml:space="preserve"> </v>
      </c>
      <c r="W170" s="4"/>
      <c r="X170" s="4"/>
      <c r="Y170" s="4"/>
      <c r="Z170" s="4"/>
      <c r="AA170" s="4"/>
      <c r="AB170" s="5"/>
      <c r="AC170" s="6"/>
      <c r="AD170" s="8"/>
      <c r="AE170" s="8"/>
      <c r="AF170" s="8"/>
      <c r="AG170" s="8"/>
      <c r="AH170" s="8"/>
      <c r="AI170" s="8"/>
      <c r="AJ170" s="16"/>
    </row>
    <row r="171" spans="1:36">
      <c r="A171" s="21"/>
      <c r="B171" s="20" t="str">
        <f>+B170</f>
        <v>BenchPress</v>
      </c>
      <c r="C171" s="10">
        <v>0.6</v>
      </c>
      <c r="D171" s="11">
        <v>6</v>
      </c>
      <c r="E171" s="12">
        <v>1</v>
      </c>
      <c r="F171" s="11">
        <f t="shared" si="150"/>
        <v>60</v>
      </c>
      <c r="G171" s="4"/>
      <c r="H171" s="4"/>
      <c r="I171" s="58">
        <f t="shared" si="151"/>
        <v>6</v>
      </c>
      <c r="J171" s="58">
        <f t="shared" si="152"/>
        <v>360</v>
      </c>
      <c r="K171" s="4"/>
      <c r="L171" s="4"/>
      <c r="M171" s="4"/>
      <c r="N171" s="4"/>
      <c r="O171" s="4"/>
      <c r="P171" s="4"/>
      <c r="Q171" s="4"/>
      <c r="R171" s="58" t="str">
        <f t="shared" si="153"/>
        <v xml:space="preserve"> </v>
      </c>
      <c r="S171" s="58">
        <f t="shared" si="154"/>
        <v>6</v>
      </c>
      <c r="T171" s="58" t="str">
        <f t="shared" si="155"/>
        <v xml:space="preserve"> </v>
      </c>
      <c r="U171" s="58" t="str">
        <f t="shared" si="156"/>
        <v xml:space="preserve"> </v>
      </c>
      <c r="V171" s="58" t="str">
        <f t="shared" si="157"/>
        <v xml:space="preserve"> </v>
      </c>
      <c r="W171" s="4"/>
      <c r="X171" s="4"/>
      <c r="Y171" s="4"/>
      <c r="Z171" s="4"/>
      <c r="AA171" s="4"/>
      <c r="AB171" s="5"/>
      <c r="AC171" s="6"/>
      <c r="AD171" s="8"/>
      <c r="AE171" s="8"/>
      <c r="AF171" s="8"/>
      <c r="AG171" s="8"/>
      <c r="AH171" s="8"/>
      <c r="AI171" s="8"/>
      <c r="AJ171" s="16"/>
    </row>
    <row r="172" spans="1:36">
      <c r="A172" s="21"/>
      <c r="B172" s="20" t="str">
        <f>+B169</f>
        <v>BenchPress</v>
      </c>
      <c r="C172" s="10">
        <v>0.55000000000000004</v>
      </c>
      <c r="D172" s="11">
        <v>7</v>
      </c>
      <c r="E172" s="12">
        <v>1</v>
      </c>
      <c r="F172" s="11">
        <f t="shared" ref="F172" si="163">MROUND(BP*C172,AR)</f>
        <v>55</v>
      </c>
      <c r="G172" s="4"/>
      <c r="H172" s="4"/>
      <c r="I172" s="58">
        <f t="shared" ref="I172" si="164">+D172*E172</f>
        <v>7</v>
      </c>
      <c r="J172" s="58">
        <f t="shared" ref="J172" si="165">+I172*F172</f>
        <v>385</v>
      </c>
      <c r="K172" s="4"/>
      <c r="L172" s="4"/>
      <c r="M172" s="4"/>
      <c r="N172" s="4"/>
      <c r="O172" s="4"/>
      <c r="P172" s="4"/>
      <c r="Q172" s="4"/>
      <c r="R172" s="58">
        <f t="shared" si="153"/>
        <v>7</v>
      </c>
      <c r="S172" s="58" t="str">
        <f t="shared" si="154"/>
        <v xml:space="preserve"> </v>
      </c>
      <c r="T172" s="58" t="str">
        <f t="shared" si="155"/>
        <v xml:space="preserve"> </v>
      </c>
      <c r="U172" s="58" t="str">
        <f t="shared" si="156"/>
        <v xml:space="preserve"> </v>
      </c>
      <c r="V172" s="58" t="str">
        <f t="shared" si="157"/>
        <v xml:space="preserve"> </v>
      </c>
      <c r="W172" s="4"/>
      <c r="X172" s="4"/>
      <c r="Y172" s="4"/>
      <c r="Z172" s="4"/>
      <c r="AA172" s="4"/>
      <c r="AB172" s="5"/>
      <c r="AC172" s="6"/>
      <c r="AD172" s="8"/>
      <c r="AE172" s="8"/>
      <c r="AF172" s="8"/>
      <c r="AG172" s="8"/>
      <c r="AH172" s="8"/>
      <c r="AI172" s="8"/>
      <c r="AJ172" s="16"/>
    </row>
    <row r="173" spans="1:36">
      <c r="A173" s="21"/>
      <c r="B173" s="20" t="str">
        <f>+B171</f>
        <v>BenchPress</v>
      </c>
      <c r="C173" s="10">
        <v>0.5</v>
      </c>
      <c r="D173" s="11">
        <v>8</v>
      </c>
      <c r="E173" s="12">
        <v>1</v>
      </c>
      <c r="F173" s="11">
        <f t="shared" si="150"/>
        <v>50</v>
      </c>
      <c r="G173" s="4"/>
      <c r="H173" s="4"/>
      <c r="I173" s="58">
        <f t="shared" si="151"/>
        <v>8</v>
      </c>
      <c r="J173" s="58">
        <f t="shared" si="152"/>
        <v>400</v>
      </c>
      <c r="K173" s="4"/>
      <c r="L173" s="4"/>
      <c r="M173" s="4"/>
      <c r="N173" s="4"/>
      <c r="O173" s="4"/>
      <c r="P173" s="4"/>
      <c r="Q173" s="4"/>
      <c r="R173" s="58">
        <f t="shared" si="153"/>
        <v>8</v>
      </c>
      <c r="S173" s="58" t="str">
        <f t="shared" si="154"/>
        <v xml:space="preserve"> </v>
      </c>
      <c r="T173" s="58" t="str">
        <f t="shared" si="155"/>
        <v xml:space="preserve"> </v>
      </c>
      <c r="U173" s="58" t="str">
        <f t="shared" si="156"/>
        <v xml:space="preserve"> </v>
      </c>
      <c r="V173" s="58" t="str">
        <f t="shared" si="157"/>
        <v xml:space="preserve"> </v>
      </c>
      <c r="W173" s="4"/>
      <c r="X173" s="4"/>
      <c r="Y173" s="4"/>
      <c r="Z173" s="4"/>
      <c r="AA173" s="4"/>
      <c r="AB173" s="5"/>
      <c r="AC173" s="6"/>
      <c r="AD173" s="8"/>
      <c r="AE173" s="8"/>
      <c r="AF173" s="8"/>
      <c r="AG173" s="8"/>
      <c r="AH173" s="8"/>
      <c r="AI173" s="8"/>
      <c r="AJ173" s="16"/>
    </row>
    <row r="174" spans="1:36">
      <c r="A174" s="31"/>
      <c r="B174" s="8"/>
      <c r="C174" s="8"/>
      <c r="D174" s="8"/>
      <c r="E174" s="8"/>
      <c r="F174" s="366"/>
      <c r="G174" s="4"/>
      <c r="H174" s="4"/>
      <c r="I174" s="4"/>
      <c r="J174" s="4"/>
      <c r="K174" s="4"/>
      <c r="L174" s="4"/>
      <c r="M174" s="4"/>
      <c r="N174" s="4"/>
      <c r="O174" s="4"/>
      <c r="P174" s="4"/>
      <c r="Q174" s="4"/>
      <c r="R174" s="4"/>
      <c r="S174" s="4"/>
      <c r="T174" s="4"/>
      <c r="U174" s="4"/>
      <c r="V174" s="4"/>
      <c r="W174" s="4"/>
      <c r="X174" s="4"/>
      <c r="Y174" s="4"/>
      <c r="Z174" s="4"/>
      <c r="AA174" s="4"/>
      <c r="AB174" s="8"/>
      <c r="AC174" s="8"/>
      <c r="AD174" s="8"/>
      <c r="AE174" s="8"/>
      <c r="AF174" s="8"/>
      <c r="AG174" s="8"/>
      <c r="AH174" s="8"/>
      <c r="AI174" s="8"/>
      <c r="AJ174" s="16"/>
    </row>
    <row r="175" spans="1:36">
      <c r="A175" s="23">
        <v>3</v>
      </c>
      <c r="B175" s="22" t="s">
        <v>3</v>
      </c>
      <c r="C175" s="24"/>
      <c r="D175" s="25">
        <v>10</v>
      </c>
      <c r="E175" s="26">
        <v>5</v>
      </c>
      <c r="F175" s="25"/>
      <c r="G175" s="4"/>
      <c r="H175" s="4"/>
      <c r="I175" s="4"/>
      <c r="J175" s="4"/>
      <c r="K175" s="4"/>
      <c r="L175" s="4"/>
      <c r="M175" s="4"/>
      <c r="N175" s="4"/>
      <c r="O175" s="4"/>
      <c r="P175" s="4"/>
      <c r="Q175" s="4"/>
      <c r="R175" s="4"/>
      <c r="S175" s="4"/>
      <c r="T175" s="4"/>
      <c r="U175" s="4"/>
      <c r="V175" s="4"/>
      <c r="W175" s="4"/>
      <c r="X175" s="4"/>
      <c r="Y175" s="4"/>
      <c r="Z175" s="4"/>
      <c r="AA175" s="4"/>
      <c r="AB175" s="8"/>
      <c r="AC175" s="22"/>
      <c r="AD175" s="22"/>
      <c r="AE175" s="22"/>
      <c r="AF175" s="22"/>
      <c r="AG175" s="131"/>
      <c r="AH175" s="8"/>
      <c r="AI175" s="8"/>
      <c r="AJ175" s="16"/>
    </row>
    <row r="176" spans="1:36">
      <c r="A176" s="31"/>
      <c r="B176" s="8"/>
      <c r="C176" s="8"/>
      <c r="D176" s="8"/>
      <c r="E176" s="8"/>
      <c r="F176" s="366"/>
      <c r="G176" s="4"/>
      <c r="H176" s="4"/>
      <c r="I176" s="4"/>
      <c r="J176" s="4"/>
      <c r="K176" s="4"/>
      <c r="L176" s="4"/>
      <c r="M176" s="4"/>
      <c r="N176" s="4"/>
      <c r="O176" s="4"/>
      <c r="P176" s="4"/>
      <c r="Q176" s="4"/>
      <c r="R176" s="4"/>
      <c r="S176" s="4"/>
      <c r="T176" s="4"/>
      <c r="U176" s="4"/>
      <c r="V176" s="4"/>
      <c r="W176" s="4"/>
      <c r="X176" s="4"/>
      <c r="Y176" s="4"/>
      <c r="Z176" s="4"/>
      <c r="AA176" s="4"/>
      <c r="AB176" s="5"/>
      <c r="AC176" s="8"/>
      <c r="AD176" s="8"/>
      <c r="AE176" s="8"/>
      <c r="AF176" s="8"/>
      <c r="AG176" s="8"/>
      <c r="AH176" s="8"/>
      <c r="AI176" s="8"/>
      <c r="AJ176" s="16"/>
    </row>
    <row r="177" spans="1:36">
      <c r="A177" s="130">
        <v>4</v>
      </c>
      <c r="B177" s="129" t="s">
        <v>77</v>
      </c>
      <c r="C177" s="74">
        <v>0.6</v>
      </c>
      <c r="D177" s="75">
        <v>5</v>
      </c>
      <c r="E177" s="75">
        <v>1</v>
      </c>
      <c r="F177" s="370">
        <f>MROUND(DL*C177,AR)</f>
        <v>60</v>
      </c>
      <c r="G177" s="4"/>
      <c r="H177" s="4"/>
      <c r="K177" s="98">
        <f>+D177*E177</f>
        <v>5</v>
      </c>
      <c r="L177" s="98">
        <f>+K177*F177</f>
        <v>300</v>
      </c>
      <c r="M177" s="4"/>
      <c r="N177" s="4"/>
      <c r="O177" s="4"/>
      <c r="P177" s="4"/>
      <c r="Q177" s="4"/>
      <c r="R177" s="4" t="str">
        <f>IF(ISNUMBER(SEARCH("bench",$B177)),IF($C177&gt;=0.5,IF($C177&lt;0.6,$D177*$E177," ")," ")," ")</f>
        <v xml:space="preserve"> </v>
      </c>
      <c r="S177" s="4" t="str">
        <f>IF(ISNUMBER(SEARCH("bench",$B177)),IF($C177&gt;=0.6,IF($C177&lt;0.7,$D177*$E177," ")," ")," ")</f>
        <v xml:space="preserve"> </v>
      </c>
      <c r="T177" s="4" t="str">
        <f>IF(ISNUMBER(SEARCH("bench",$B177)),IF($C177&gt;=0.7,IF($C177&lt;0.8,$D177*$E177," ")," ")," ")</f>
        <v xml:space="preserve"> </v>
      </c>
      <c r="U177" s="4" t="str">
        <f>IF(ISNUMBER(SEARCH("bench",$B177)),IF($C177&gt;=0.8,IF($C177&lt;0.9,$D177*$E177," ")," ")," ")</f>
        <v xml:space="preserve"> </v>
      </c>
      <c r="V177" s="4" t="str">
        <f>IF(ISNUMBER(SEARCH("bench",$B177)),IF($C177&gt;=0.9,$D177*$E177," ")," ")</f>
        <v xml:space="preserve"> </v>
      </c>
      <c r="W177" s="103" t="str">
        <f t="shared" ref="W177:W179" si="166">IF(ISNUMBER(SEARCH("deadlift",$B177)),IF($C177&gt;=0.5,IF($C177&lt;0.6,$D177*$E177," ")," ")," ")</f>
        <v xml:space="preserve"> </v>
      </c>
      <c r="X177" s="103">
        <f t="shared" ref="X177:X179" si="167">IF(ISNUMBER(SEARCH("deadlift",$B177)),IF($C177&gt;=0.6,IF($C177&lt;0.7,$D177*$E177," ")," ")," ")</f>
        <v>5</v>
      </c>
      <c r="Y177" s="103" t="str">
        <f t="shared" ref="Y177:Y179" si="168">IF(ISNUMBER(SEARCH("deadlift",$B177)),IF($C177&gt;=0.7,IF($C177&lt;0.8,$D177*$E177," ")," ")," ")</f>
        <v xml:space="preserve"> </v>
      </c>
      <c r="Z177" s="103" t="str">
        <f t="shared" ref="Z177:Z179" si="169">IF(ISNUMBER(SEARCH("deadlift",$B177)),IF($C177&gt;=0.8,IF($C177&lt;0.9,$D177*$E177," ")," ")," ")</f>
        <v xml:space="preserve"> </v>
      </c>
      <c r="AA177" s="103" t="str">
        <f t="shared" ref="AA177:AA179" si="170">IF(ISNUMBER(SEARCH("deadlift",$B177)),IF($C177&gt;=0.9,$D177*$E177," ")," ")</f>
        <v xml:space="preserve"> </v>
      </c>
      <c r="AB177" s="5"/>
      <c r="AC177" s="84"/>
      <c r="AD177" s="8"/>
      <c r="AE177" s="8"/>
      <c r="AF177" s="8"/>
      <c r="AG177" s="8"/>
      <c r="AH177" s="8"/>
      <c r="AI177" s="8"/>
      <c r="AJ177" s="16"/>
    </row>
    <row r="178" spans="1:36">
      <c r="A178" s="80"/>
      <c r="B178" s="81" t="str">
        <f>+B177</f>
        <v>Deadlift from pins, 5-10 cm below knees</v>
      </c>
      <c r="C178" s="74">
        <v>0.7</v>
      </c>
      <c r="D178" s="75">
        <v>5</v>
      </c>
      <c r="E178" s="75">
        <v>2</v>
      </c>
      <c r="F178" s="370">
        <f>MROUND(DL*C178,AR)</f>
        <v>70</v>
      </c>
      <c r="G178" s="4"/>
      <c r="H178" s="4"/>
      <c r="K178" s="98">
        <f>+D178*E178</f>
        <v>10</v>
      </c>
      <c r="L178" s="98">
        <f>+K178*F178</f>
        <v>700</v>
      </c>
      <c r="M178" s="4"/>
      <c r="N178" s="4"/>
      <c r="O178" s="4"/>
      <c r="P178" s="4"/>
      <c r="Q178" s="4"/>
      <c r="R178" s="4" t="str">
        <f>IF(ISNUMBER(SEARCH("bench",$B178)),IF($C178&gt;=0.5,IF($C178&lt;0.6,$D178*$E178," ")," ")," ")</f>
        <v xml:space="preserve"> </v>
      </c>
      <c r="S178" s="4" t="str">
        <f>IF(ISNUMBER(SEARCH("bench",$B178)),IF($C178&gt;=0.6,IF($C178&lt;0.7,$D178*$E178," ")," ")," ")</f>
        <v xml:space="preserve"> </v>
      </c>
      <c r="T178" s="4" t="str">
        <f>IF(ISNUMBER(SEARCH("bench",$B178)),IF($C178&gt;=0.7,IF($C178&lt;0.8,$D178*$E178," ")," ")," ")</f>
        <v xml:space="preserve"> </v>
      </c>
      <c r="U178" s="4" t="str">
        <f>IF(ISNUMBER(SEARCH("bench",$B178)),IF($C178&gt;=0.8,IF($C178&lt;0.9,$D178*$E178," ")," ")," ")</f>
        <v xml:space="preserve"> </v>
      </c>
      <c r="V178" s="4" t="str">
        <f>IF(ISNUMBER(SEARCH("bench",$B178)),IF($C178&gt;=0.9,$D178*$E178," ")," ")</f>
        <v xml:space="preserve"> </v>
      </c>
      <c r="W178" s="103" t="str">
        <f t="shared" si="166"/>
        <v xml:space="preserve"> </v>
      </c>
      <c r="X178" s="103" t="str">
        <f t="shared" si="167"/>
        <v xml:space="preserve"> </v>
      </c>
      <c r="Y178" s="103">
        <f t="shared" si="168"/>
        <v>10</v>
      </c>
      <c r="Z178" s="103" t="str">
        <f t="shared" si="169"/>
        <v xml:space="preserve"> </v>
      </c>
      <c r="AA178" s="103" t="str">
        <f t="shared" si="170"/>
        <v xml:space="preserve"> </v>
      </c>
      <c r="AB178" s="5"/>
      <c r="AC178" s="70"/>
      <c r="AD178" s="70"/>
      <c r="AE178" s="8"/>
      <c r="AF178" s="8"/>
      <c r="AG178" s="8"/>
      <c r="AH178" s="8"/>
      <c r="AI178" s="8"/>
      <c r="AJ178" s="16"/>
    </row>
    <row r="179" spans="1:36">
      <c r="A179" s="89"/>
      <c r="B179" s="68" t="str">
        <f t="shared" ref="B179" si="171">+B178</f>
        <v>Deadlift from pins, 5-10 cm below knees</v>
      </c>
      <c r="C179" s="74">
        <v>0.8</v>
      </c>
      <c r="D179" s="75">
        <v>4</v>
      </c>
      <c r="E179" s="75">
        <v>4</v>
      </c>
      <c r="F179" s="370">
        <f>MROUND(DL*C179,AR)</f>
        <v>80</v>
      </c>
      <c r="G179" s="4"/>
      <c r="H179" s="4"/>
      <c r="K179" s="98">
        <f>+D179*E179</f>
        <v>16</v>
      </c>
      <c r="L179" s="98">
        <f>+K179*F179</f>
        <v>1280</v>
      </c>
      <c r="M179" s="4"/>
      <c r="N179" s="4"/>
      <c r="O179" s="4"/>
      <c r="P179" s="4"/>
      <c r="Q179" s="4"/>
      <c r="R179" s="4" t="str">
        <f>IF(ISNUMBER(SEARCH("bench",$B179)),IF($C179&gt;=0.5,IF($C179&lt;0.6,$D179*$E179," ")," ")," ")</f>
        <v xml:space="preserve"> </v>
      </c>
      <c r="S179" s="4" t="str">
        <f>IF(ISNUMBER(SEARCH("bench",$B179)),IF($C179&gt;=0.6,IF($C179&lt;0.7,$D179*$E179," ")," ")," ")</f>
        <v xml:space="preserve"> </v>
      </c>
      <c r="T179" s="4" t="str">
        <f>IF(ISNUMBER(SEARCH("bench",$B179)),IF($C179&gt;=0.7,IF($C179&lt;0.8,$D179*$E179," ")," ")," ")</f>
        <v xml:space="preserve"> </v>
      </c>
      <c r="U179" s="4" t="str">
        <f>IF(ISNUMBER(SEARCH("bench",$B179)),IF($C179&gt;=0.8,IF($C179&lt;0.9,$D179*$E179," ")," ")," ")</f>
        <v xml:space="preserve"> </v>
      </c>
      <c r="V179" s="4" t="str">
        <f>IF(ISNUMBER(SEARCH("bench",$B179)),IF($C179&gt;=0.9,$D179*$E179," ")," ")</f>
        <v xml:space="preserve"> </v>
      </c>
      <c r="W179" s="103" t="str">
        <f t="shared" si="166"/>
        <v xml:space="preserve"> </v>
      </c>
      <c r="X179" s="103" t="str">
        <f t="shared" si="167"/>
        <v xml:space="preserve"> </v>
      </c>
      <c r="Y179" s="103" t="str">
        <f t="shared" si="168"/>
        <v xml:space="preserve"> </v>
      </c>
      <c r="Z179" s="103">
        <f t="shared" si="169"/>
        <v>16</v>
      </c>
      <c r="AA179" s="103" t="str">
        <f t="shared" si="170"/>
        <v xml:space="preserve"> </v>
      </c>
      <c r="AB179" s="5"/>
      <c r="AC179" s="6"/>
      <c r="AD179" s="6"/>
      <c r="AE179" s="6"/>
      <c r="AF179" s="6"/>
      <c r="AG179" s="8"/>
      <c r="AH179" s="8"/>
      <c r="AI179" s="8"/>
      <c r="AJ179" s="16"/>
    </row>
    <row r="180" spans="1:36">
      <c r="A180" s="31"/>
      <c r="B180" s="8"/>
      <c r="C180" s="8"/>
      <c r="D180" s="8"/>
      <c r="E180" s="8"/>
      <c r="F180" s="366"/>
      <c r="G180" s="4"/>
      <c r="H180" s="4"/>
      <c r="I180" s="4"/>
      <c r="J180" s="4"/>
      <c r="K180" s="4"/>
      <c r="L180" s="4"/>
      <c r="M180" s="4"/>
      <c r="N180" s="4"/>
      <c r="O180" s="4"/>
      <c r="P180" s="4"/>
      <c r="Q180" s="4"/>
      <c r="R180" s="4"/>
      <c r="S180" s="4"/>
      <c r="T180" s="4"/>
      <c r="U180" s="4"/>
      <c r="V180" s="4"/>
      <c r="W180" s="4"/>
      <c r="X180" s="4"/>
      <c r="Y180" s="4"/>
      <c r="Z180" s="4"/>
      <c r="AA180" s="4"/>
      <c r="AB180" s="5"/>
      <c r="AC180" s="8"/>
      <c r="AD180" s="8"/>
      <c r="AE180" s="8"/>
      <c r="AF180" s="8"/>
      <c r="AG180" s="8"/>
      <c r="AH180" s="8"/>
      <c r="AI180" s="8"/>
      <c r="AJ180" s="16"/>
    </row>
    <row r="181" spans="1:36">
      <c r="A181" s="23">
        <v>5</v>
      </c>
      <c r="B181" s="6" t="s">
        <v>50</v>
      </c>
      <c r="C181" s="24"/>
      <c r="D181" s="25">
        <v>8</v>
      </c>
      <c r="E181" s="26">
        <v>4</v>
      </c>
      <c r="F181" s="25"/>
      <c r="G181" s="4"/>
      <c r="H181" s="4"/>
      <c r="I181" s="4"/>
      <c r="J181" s="4"/>
      <c r="K181" s="4"/>
      <c r="L181" s="4"/>
      <c r="M181" s="4"/>
      <c r="N181" s="4"/>
      <c r="O181" s="4"/>
      <c r="P181" s="4"/>
      <c r="Q181" s="4"/>
      <c r="R181" s="4"/>
      <c r="S181" s="4"/>
      <c r="T181" s="4"/>
      <c r="U181" s="4"/>
      <c r="V181" s="4"/>
      <c r="W181" s="4"/>
      <c r="X181" s="4"/>
      <c r="Y181" s="4"/>
      <c r="Z181" s="4"/>
      <c r="AA181" s="4"/>
      <c r="AB181" s="8"/>
      <c r="AC181" s="22"/>
      <c r="AD181" s="22"/>
      <c r="AE181" s="22"/>
      <c r="AF181" s="22"/>
      <c r="AG181" s="8"/>
      <c r="AH181" s="8"/>
      <c r="AI181" s="8"/>
      <c r="AJ181" s="16"/>
    </row>
    <row r="182" spans="1:36">
      <c r="A182" s="23">
        <v>6</v>
      </c>
      <c r="B182" s="6" t="s">
        <v>4</v>
      </c>
      <c r="C182" s="24"/>
      <c r="D182" s="25">
        <v>10</v>
      </c>
      <c r="E182" s="26">
        <v>3</v>
      </c>
      <c r="F182" s="25"/>
      <c r="G182" s="4"/>
      <c r="H182" s="4"/>
      <c r="I182" s="4"/>
      <c r="J182" s="4"/>
      <c r="K182" s="4"/>
      <c r="L182" s="4"/>
      <c r="M182" s="4"/>
      <c r="N182" s="4"/>
      <c r="O182" s="4"/>
      <c r="P182" s="4"/>
      <c r="Q182" s="4"/>
      <c r="R182" s="4"/>
      <c r="S182" s="4"/>
      <c r="T182" s="4"/>
      <c r="U182" s="4"/>
      <c r="V182" s="4"/>
      <c r="W182" s="4"/>
      <c r="X182" s="4"/>
      <c r="Y182" s="4"/>
      <c r="Z182" s="4"/>
      <c r="AA182" s="4"/>
      <c r="AB182" s="27"/>
      <c r="AC182" s="22"/>
      <c r="AD182" s="22"/>
      <c r="AE182" s="22"/>
      <c r="AF182" s="27"/>
      <c r="AG182" s="27"/>
      <c r="AH182" s="27"/>
      <c r="AI182" s="27"/>
      <c r="AJ182" s="19"/>
    </row>
    <row r="183" spans="1:36" ht="15" thickBot="1">
      <c r="G183" s="4"/>
      <c r="H183" s="4"/>
      <c r="I183" s="4"/>
      <c r="J183" s="4"/>
      <c r="K183" s="4"/>
      <c r="L183" s="4"/>
      <c r="M183" s="4"/>
      <c r="N183" s="4"/>
      <c r="O183" s="4"/>
      <c r="P183" s="4"/>
      <c r="Q183" s="4"/>
      <c r="R183" s="4"/>
      <c r="S183" s="4"/>
      <c r="T183" s="4"/>
      <c r="U183" s="4"/>
      <c r="V183" s="4"/>
      <c r="W183" s="4"/>
      <c r="X183" s="4"/>
      <c r="Y183" s="4"/>
      <c r="Z183" s="4"/>
      <c r="AA183" s="4"/>
    </row>
    <row r="184" spans="1:36" ht="15" thickBot="1">
      <c r="A184" s="409" t="s">
        <v>34</v>
      </c>
      <c r="B184" s="410"/>
      <c r="C184" s="59" t="s">
        <v>0</v>
      </c>
      <c r="D184" s="59" t="s">
        <v>5</v>
      </c>
      <c r="E184" s="59" t="s">
        <v>6</v>
      </c>
      <c r="F184" s="369" t="s">
        <v>7</v>
      </c>
      <c r="G184" s="4"/>
      <c r="H184" s="4"/>
      <c r="I184" s="4"/>
      <c r="J184" s="4"/>
      <c r="K184" s="4"/>
      <c r="L184" s="4"/>
      <c r="M184" s="4"/>
      <c r="N184" s="4"/>
      <c r="O184" s="4"/>
      <c r="P184" s="4"/>
      <c r="Q184" s="4"/>
      <c r="R184" s="4"/>
      <c r="S184" s="4"/>
      <c r="T184" s="4"/>
      <c r="U184" s="4"/>
      <c r="V184" s="4"/>
      <c r="W184" s="4"/>
      <c r="X184" s="4"/>
      <c r="Y184" s="4"/>
      <c r="Z184" s="4"/>
      <c r="AA184" s="4"/>
    </row>
    <row r="185" spans="1:36">
      <c r="G185" s="4"/>
      <c r="H185" s="4"/>
      <c r="I185" s="4"/>
      <c r="J185" s="4"/>
      <c r="K185" s="4"/>
      <c r="L185" s="4"/>
      <c r="M185" s="4"/>
      <c r="N185" s="4"/>
      <c r="O185" s="4"/>
      <c r="P185" s="4"/>
      <c r="Q185" s="4"/>
      <c r="R185" s="4"/>
      <c r="S185" s="4"/>
      <c r="T185" s="4"/>
      <c r="U185" s="4"/>
      <c r="V185" s="4"/>
      <c r="W185" s="4"/>
      <c r="X185" s="4"/>
      <c r="Y185" s="4"/>
      <c r="Z185" s="4"/>
      <c r="AA185" s="4"/>
    </row>
    <row r="186" spans="1:36">
      <c r="A186" s="21">
        <v>1</v>
      </c>
      <c r="B186" s="9" t="s">
        <v>8</v>
      </c>
      <c r="C186" s="10">
        <v>0.5</v>
      </c>
      <c r="D186" s="11">
        <v>5</v>
      </c>
      <c r="E186" s="12">
        <v>1</v>
      </c>
      <c r="F186" s="11">
        <f t="shared" ref="F186:F189" si="172">MROUND(BP*C186,AR)</f>
        <v>50</v>
      </c>
      <c r="G186" s="4"/>
      <c r="H186" s="4"/>
      <c r="I186" s="58">
        <f t="shared" ref="I186:I189" si="173">+D186*E186</f>
        <v>5</v>
      </c>
      <c r="J186" s="58">
        <f t="shared" ref="J186:J189" si="174">+I186*F186</f>
        <v>250</v>
      </c>
      <c r="K186" s="4"/>
      <c r="L186" s="4"/>
      <c r="M186" s="4"/>
      <c r="N186" s="4"/>
      <c r="O186" s="4"/>
      <c r="P186" s="4"/>
      <c r="Q186" s="4"/>
      <c r="R186" s="58">
        <f t="shared" ref="R186:R189" si="175">IF(ISNUMBER(SEARCH("bench",$B186)),IF($C186&gt;=0.5,IF($C186&lt;0.6,$D186*$E186," ")," ")," ")</f>
        <v>5</v>
      </c>
      <c r="S186" s="58" t="str">
        <f t="shared" ref="S186:S189" si="176">IF(ISNUMBER(SEARCH("bench",$B186)),IF($C186&gt;=0.6,IF($C186&lt;0.7,$D186*$E186," ")," ")," ")</f>
        <v xml:space="preserve"> </v>
      </c>
      <c r="T186" s="58" t="str">
        <f t="shared" ref="T186:T189" si="177">IF(ISNUMBER(SEARCH("bench",$B186)),IF($C186&gt;=0.7,IF($C186&lt;0.8,$D186*$E186," ")," ")," ")</f>
        <v xml:space="preserve"> </v>
      </c>
      <c r="U186" s="58" t="str">
        <f t="shared" ref="U186:U189" si="178">IF(ISNUMBER(SEARCH("bench",$B186)),IF($C186&gt;=0.8,IF($C186&lt;0.9,$D186*$E186," ")," ")," ")</f>
        <v xml:space="preserve"> </v>
      </c>
      <c r="V186" s="58" t="str">
        <f t="shared" ref="V186:V189" si="179">IF(ISNUMBER(SEARCH("bench",$B186)),IF($C186&gt;=0.9,$D186*$E186," ")," ")</f>
        <v xml:space="preserve"> </v>
      </c>
      <c r="W186" s="4"/>
      <c r="X186" s="4"/>
      <c r="Y186" s="4"/>
      <c r="Z186" s="4"/>
      <c r="AA186" s="4"/>
      <c r="AB186" s="17"/>
      <c r="AC186" s="6"/>
      <c r="AD186" s="18"/>
      <c r="AE186" s="18"/>
      <c r="AF186" s="18"/>
      <c r="AG186" s="18"/>
      <c r="AH186" s="18"/>
      <c r="AI186" s="18"/>
      <c r="AJ186" s="14"/>
    </row>
    <row r="187" spans="1:36">
      <c r="A187" s="15"/>
      <c r="B187" s="20" t="str">
        <f>+B186</f>
        <v>BenchPress</v>
      </c>
      <c r="C187" s="10">
        <v>0.6</v>
      </c>
      <c r="D187" s="11">
        <v>4</v>
      </c>
      <c r="E187" s="12">
        <v>1</v>
      </c>
      <c r="F187" s="11">
        <f t="shared" si="172"/>
        <v>60</v>
      </c>
      <c r="G187" s="4"/>
      <c r="H187" s="4"/>
      <c r="I187" s="58">
        <f t="shared" si="173"/>
        <v>4</v>
      </c>
      <c r="J187" s="58">
        <f t="shared" si="174"/>
        <v>240</v>
      </c>
      <c r="K187" s="4"/>
      <c r="L187" s="4"/>
      <c r="M187" s="4"/>
      <c r="N187" s="4"/>
      <c r="O187" s="4"/>
      <c r="P187" s="4"/>
      <c r="Q187" s="4"/>
      <c r="R187" s="58" t="str">
        <f t="shared" si="175"/>
        <v xml:space="preserve"> </v>
      </c>
      <c r="S187" s="58">
        <f t="shared" si="176"/>
        <v>4</v>
      </c>
      <c r="T187" s="58" t="str">
        <f t="shared" si="177"/>
        <v xml:space="preserve"> </v>
      </c>
      <c r="U187" s="58" t="str">
        <f t="shared" si="178"/>
        <v xml:space="preserve"> </v>
      </c>
      <c r="V187" s="58" t="str">
        <f t="shared" si="179"/>
        <v xml:space="preserve"> </v>
      </c>
      <c r="W187" s="4"/>
      <c r="X187" s="4"/>
      <c r="Y187" s="4"/>
      <c r="Z187" s="4"/>
      <c r="AA187" s="4"/>
      <c r="AB187" s="5"/>
      <c r="AC187" s="7"/>
      <c r="AD187" s="8"/>
      <c r="AE187" s="8"/>
      <c r="AF187" s="8"/>
      <c r="AG187" s="8"/>
      <c r="AH187" s="8"/>
      <c r="AI187" s="8"/>
      <c r="AJ187" s="16"/>
    </row>
    <row r="188" spans="1:36">
      <c r="A188" s="21"/>
      <c r="B188" s="20" t="str">
        <f t="shared" ref="B188:B189" si="180">+B187</f>
        <v>BenchPress</v>
      </c>
      <c r="C188" s="10">
        <v>0.7</v>
      </c>
      <c r="D188" s="11">
        <v>3</v>
      </c>
      <c r="E188" s="12">
        <v>2</v>
      </c>
      <c r="F188" s="11">
        <f t="shared" si="172"/>
        <v>70</v>
      </c>
      <c r="G188" s="4"/>
      <c r="H188" s="4"/>
      <c r="I188" s="58">
        <f t="shared" si="173"/>
        <v>6</v>
      </c>
      <c r="J188" s="58">
        <f t="shared" si="174"/>
        <v>420</v>
      </c>
      <c r="K188" s="4"/>
      <c r="L188" s="4"/>
      <c r="M188" s="4"/>
      <c r="N188" s="4"/>
      <c r="O188" s="4"/>
      <c r="P188" s="4"/>
      <c r="Q188" s="4"/>
      <c r="R188" s="58" t="str">
        <f t="shared" si="175"/>
        <v xml:space="preserve"> </v>
      </c>
      <c r="S188" s="58" t="str">
        <f t="shared" si="176"/>
        <v xml:space="preserve"> </v>
      </c>
      <c r="T188" s="58">
        <f t="shared" si="177"/>
        <v>6</v>
      </c>
      <c r="U188" s="58" t="str">
        <f t="shared" si="178"/>
        <v xml:space="preserve"> </v>
      </c>
      <c r="V188" s="58" t="str">
        <f t="shared" si="179"/>
        <v xml:space="preserve"> </v>
      </c>
      <c r="W188" s="4"/>
      <c r="X188" s="4"/>
      <c r="Y188" s="4"/>
      <c r="Z188" s="4"/>
      <c r="AA188" s="4"/>
      <c r="AB188" s="5"/>
      <c r="AC188" s="6"/>
      <c r="AD188" s="6"/>
      <c r="AE188" s="8"/>
      <c r="AF188" s="8"/>
      <c r="AG188" s="8"/>
      <c r="AH188" s="8"/>
      <c r="AI188" s="8"/>
      <c r="AJ188" s="16"/>
    </row>
    <row r="189" spans="1:36">
      <c r="A189" s="15"/>
      <c r="B189" s="20" t="str">
        <f t="shared" si="180"/>
        <v>BenchPress</v>
      </c>
      <c r="C189" s="10">
        <v>0.8</v>
      </c>
      <c r="D189" s="11">
        <v>3</v>
      </c>
      <c r="E189" s="12">
        <v>6</v>
      </c>
      <c r="F189" s="11">
        <f t="shared" si="172"/>
        <v>80</v>
      </c>
      <c r="G189" s="4"/>
      <c r="H189" s="4"/>
      <c r="I189" s="58">
        <f t="shared" si="173"/>
        <v>18</v>
      </c>
      <c r="J189" s="58">
        <f t="shared" si="174"/>
        <v>1440</v>
      </c>
      <c r="K189" s="4"/>
      <c r="L189" s="4"/>
      <c r="M189" s="4"/>
      <c r="N189" s="4"/>
      <c r="O189" s="4"/>
      <c r="P189" s="4"/>
      <c r="Q189" s="4"/>
      <c r="R189" s="58" t="str">
        <f t="shared" si="175"/>
        <v xml:space="preserve"> </v>
      </c>
      <c r="S189" s="58" t="str">
        <f t="shared" si="176"/>
        <v xml:space="preserve"> </v>
      </c>
      <c r="T189" s="58" t="str">
        <f t="shared" si="177"/>
        <v xml:space="preserve"> </v>
      </c>
      <c r="U189" s="58">
        <f t="shared" si="178"/>
        <v>18</v>
      </c>
      <c r="V189" s="58" t="str">
        <f t="shared" si="179"/>
        <v xml:space="preserve"> </v>
      </c>
      <c r="W189" s="4"/>
      <c r="X189" s="4"/>
      <c r="Y189" s="4"/>
      <c r="Z189" s="4"/>
      <c r="AA189" s="4"/>
      <c r="AB189" s="5"/>
      <c r="AC189" s="6"/>
      <c r="AD189" s="6"/>
      <c r="AE189" s="6"/>
      <c r="AF189" s="6"/>
      <c r="AG189" s="6"/>
      <c r="AH189" s="6"/>
      <c r="AI189" s="8"/>
      <c r="AJ189" s="16"/>
    </row>
    <row r="190" spans="1:36">
      <c r="A190" s="31"/>
      <c r="B190" s="8"/>
      <c r="C190" s="8"/>
      <c r="D190" s="8"/>
      <c r="E190" s="8"/>
      <c r="F190" s="366"/>
      <c r="G190" s="4"/>
      <c r="H190" s="4"/>
      <c r="I190" s="4"/>
      <c r="J190" s="4"/>
      <c r="K190" s="4"/>
      <c r="L190" s="4"/>
      <c r="M190" s="4"/>
      <c r="N190" s="4"/>
      <c r="O190" s="4"/>
      <c r="P190" s="4"/>
      <c r="Q190" s="4"/>
      <c r="R190" s="4"/>
      <c r="S190" s="4"/>
      <c r="T190" s="4"/>
      <c r="U190" s="4"/>
      <c r="V190" s="4"/>
      <c r="W190" s="4"/>
      <c r="X190" s="4"/>
      <c r="Y190" s="4"/>
      <c r="Z190" s="4"/>
      <c r="AA190" s="4"/>
      <c r="AB190" s="8"/>
      <c r="AC190" s="8"/>
      <c r="AD190" s="8"/>
      <c r="AE190" s="8"/>
      <c r="AF190" s="8"/>
      <c r="AG190" s="8"/>
      <c r="AH190" s="8"/>
      <c r="AI190" s="8"/>
      <c r="AJ190" s="16"/>
    </row>
    <row r="191" spans="1:36">
      <c r="A191" s="32">
        <v>2</v>
      </c>
      <c r="B191" s="34" t="s">
        <v>2</v>
      </c>
      <c r="C191" s="35">
        <v>0.5</v>
      </c>
      <c r="D191" s="36">
        <v>5</v>
      </c>
      <c r="E191" s="37">
        <v>1</v>
      </c>
      <c r="F191" s="36">
        <f>MROUND(SQ*C191,AR)</f>
        <v>50</v>
      </c>
      <c r="G191" s="101">
        <f>+D191*E191</f>
        <v>5</v>
      </c>
      <c r="H191" s="101">
        <f>+F191*G191</f>
        <v>250</v>
      </c>
      <c r="I191" s="4"/>
      <c r="J191" s="4"/>
      <c r="K191" s="4"/>
      <c r="L191" s="4"/>
      <c r="M191" s="102">
        <f>IF(ISNUMBER(SEARCH("squat",$B191)),IF($C191&gt;=0.5,IF($C191&lt;0.6,$D191*$E191," ")," ")," ")</f>
        <v>5</v>
      </c>
      <c r="N191" s="102" t="str">
        <f>IF(ISNUMBER(SEARCH("squat",$B191)),IF($C191&gt;=0.6,IF($C191&lt;0.7,$D191*$E191," ")," ")," ")</f>
        <v xml:space="preserve"> </v>
      </c>
      <c r="O191" s="102" t="str">
        <f>IF(ISNUMBER(SEARCH("squat",$B191)),IF($C191&gt;=0.7,IF($C191&lt;0.8,$D191*$E191," ")," ")," ")</f>
        <v xml:space="preserve"> </v>
      </c>
      <c r="P191" s="102" t="str">
        <f>IF(ISNUMBER(SEARCH("squat",$B191)),IF($C191&gt;=0.8,IF($C191&lt;0.9,$D191*$E191," ")," ")," ")</f>
        <v xml:space="preserve"> </v>
      </c>
      <c r="Q191" s="102" t="str">
        <f>IF(ISNUMBER(SEARCH("squat",$B191)),IF($C191&gt;=0.9,$D191*$E191," ")," ")</f>
        <v xml:space="preserve"> </v>
      </c>
      <c r="R191" s="4"/>
      <c r="S191" s="4"/>
      <c r="T191" s="4"/>
      <c r="U191" s="4"/>
      <c r="V191" s="4"/>
      <c r="W191" s="4"/>
      <c r="X191" s="4"/>
      <c r="Y191" s="4"/>
      <c r="Z191" s="4"/>
      <c r="AA191" s="4"/>
      <c r="AB191" s="5"/>
      <c r="AC191" s="13"/>
      <c r="AD191" s="8"/>
      <c r="AE191" s="8"/>
      <c r="AF191" s="8"/>
      <c r="AG191" s="8"/>
      <c r="AH191" s="8"/>
      <c r="AI191" s="8"/>
      <c r="AJ191" s="16"/>
    </row>
    <row r="192" spans="1:36">
      <c r="A192" s="38"/>
      <c r="B192" s="33" t="str">
        <f>+B191</f>
        <v>Squat</v>
      </c>
      <c r="C192" s="35">
        <v>0.6</v>
      </c>
      <c r="D192" s="36">
        <v>5</v>
      </c>
      <c r="E192" s="37">
        <v>1</v>
      </c>
      <c r="F192" s="36">
        <f>MROUND(SQ*C192,AR)</f>
        <v>60</v>
      </c>
      <c r="G192" s="101">
        <f t="shared" ref="G192" si="181">+D192*E192</f>
        <v>5</v>
      </c>
      <c r="H192" s="101">
        <f t="shared" ref="H192" si="182">+F192*G192</f>
        <v>300</v>
      </c>
      <c r="I192" s="4"/>
      <c r="J192" s="4"/>
      <c r="K192" s="4"/>
      <c r="L192" s="4"/>
      <c r="M192" s="102" t="str">
        <f>IF(ISNUMBER(SEARCH("squat",$B192)),IF($C192&gt;=0.5,IF($C192&lt;0.6,$D192*$E192," ")," ")," ")</f>
        <v xml:space="preserve"> </v>
      </c>
      <c r="N192" s="102">
        <f>IF(ISNUMBER(SEARCH("squat",$B192)),IF($C192&gt;=0.6,IF($C192&lt;0.7,$D192*$E192," ")," ")," ")</f>
        <v>5</v>
      </c>
      <c r="O192" s="102" t="str">
        <f>IF(ISNUMBER(SEARCH("squat",$B192)),IF($C192&gt;=0.7,IF($C192&lt;0.8,$D192*$E192," ")," ")," ")</f>
        <v xml:space="preserve"> </v>
      </c>
      <c r="P192" s="102" t="str">
        <f>IF(ISNUMBER(SEARCH("squat",$B192)),IF($C192&gt;=0.8,IF($C192&lt;0.9,$D192*$E192," ")," ")," ")</f>
        <v xml:space="preserve"> </v>
      </c>
      <c r="Q192" s="102" t="str">
        <f>IF(ISNUMBER(SEARCH("squat",$B192)),IF($C192&gt;=0.9,$D192*$E192," ")," ")</f>
        <v xml:space="preserve"> </v>
      </c>
      <c r="R192" s="4"/>
      <c r="S192" s="4"/>
      <c r="T192" s="4"/>
      <c r="U192" s="4"/>
      <c r="V192" s="4"/>
      <c r="W192" s="4"/>
      <c r="X192" s="4"/>
      <c r="Y192" s="4"/>
      <c r="Z192" s="4"/>
      <c r="AA192" s="4"/>
      <c r="AB192" s="5"/>
      <c r="AC192" s="7"/>
      <c r="AD192" s="8"/>
      <c r="AE192" s="8"/>
      <c r="AF192" s="8"/>
      <c r="AG192" s="8"/>
      <c r="AH192" s="8"/>
      <c r="AI192" s="8"/>
      <c r="AJ192" s="16"/>
    </row>
    <row r="193" spans="1:36">
      <c r="A193" s="38"/>
      <c r="B193" s="33" t="str">
        <f>+B192</f>
        <v>Squat</v>
      </c>
      <c r="C193" s="35">
        <v>0.7</v>
      </c>
      <c r="D193" s="36">
        <v>5</v>
      </c>
      <c r="E193" s="37">
        <v>2</v>
      </c>
      <c r="F193" s="36">
        <f>MROUND(SQ*C193,AR)</f>
        <v>70</v>
      </c>
      <c r="G193" s="101">
        <f t="shared" ref="G193:G194" si="183">+D193*E193</f>
        <v>10</v>
      </c>
      <c r="H193" s="101">
        <f t="shared" ref="H193:H194" si="184">+F193*G193</f>
        <v>700</v>
      </c>
      <c r="I193" s="4"/>
      <c r="J193" s="4"/>
      <c r="K193" s="4"/>
      <c r="L193" s="4"/>
      <c r="M193" s="102" t="str">
        <f>IF(ISNUMBER(SEARCH("squat",$B193)),IF($C193&gt;=0.5,IF($C193&lt;0.6,$D193*$E193," ")," ")," ")</f>
        <v xml:space="preserve"> </v>
      </c>
      <c r="N193" s="102" t="str">
        <f>IF(ISNUMBER(SEARCH("squat",$B193)),IF($C193&gt;=0.6,IF($C193&lt;0.7,$D193*$E193," ")," ")," ")</f>
        <v xml:space="preserve"> </v>
      </c>
      <c r="O193" s="102">
        <f>IF(ISNUMBER(SEARCH("squat",$B193)),IF($C193&gt;=0.7,IF($C193&lt;0.8,$D193*$E193," ")," ")," ")</f>
        <v>10</v>
      </c>
      <c r="P193" s="102" t="str">
        <f>IF(ISNUMBER(SEARCH("squat",$B193)),IF($C193&gt;=0.8,IF($C193&lt;0.9,$D193*$E193," ")," ")," ")</f>
        <v xml:space="preserve"> </v>
      </c>
      <c r="Q193" s="102" t="str">
        <f>IF(ISNUMBER(SEARCH("squat",$B193)),IF($C193&gt;=0.9,$D193*$E193," ")," ")</f>
        <v xml:space="preserve"> </v>
      </c>
      <c r="R193" s="4"/>
      <c r="S193" s="4"/>
      <c r="T193" s="4"/>
      <c r="U193" s="4"/>
      <c r="V193" s="4"/>
      <c r="W193" s="4"/>
      <c r="X193" s="4"/>
      <c r="Y193" s="4"/>
      <c r="Z193" s="4"/>
      <c r="AA193" s="4"/>
      <c r="AB193" s="5"/>
      <c r="AC193" s="7"/>
      <c r="AD193" s="6"/>
      <c r="AE193" s="8"/>
      <c r="AF193" s="8"/>
      <c r="AG193" s="8"/>
      <c r="AH193" s="8"/>
      <c r="AI193" s="8"/>
      <c r="AJ193" s="16"/>
    </row>
    <row r="194" spans="1:36">
      <c r="A194" s="38"/>
      <c r="B194" s="33" t="str">
        <f>+B193</f>
        <v>Squat</v>
      </c>
      <c r="C194" s="35">
        <v>0.75</v>
      </c>
      <c r="D194" s="36">
        <v>4</v>
      </c>
      <c r="E194" s="37">
        <v>5</v>
      </c>
      <c r="F194" s="36">
        <f>MROUND(SQ*C194,AR)</f>
        <v>75</v>
      </c>
      <c r="G194" s="101">
        <f t="shared" si="183"/>
        <v>20</v>
      </c>
      <c r="H194" s="101">
        <f t="shared" si="184"/>
        <v>1500</v>
      </c>
      <c r="I194" s="4"/>
      <c r="J194" s="4"/>
      <c r="K194" s="4"/>
      <c r="L194" s="4"/>
      <c r="M194" s="102" t="str">
        <f>IF(ISNUMBER(SEARCH("squat",$B194)),IF($C194&gt;=0.5,IF($C194&lt;0.6,$D194*$E194," ")," ")," ")</f>
        <v xml:space="preserve"> </v>
      </c>
      <c r="N194" s="102" t="str">
        <f>IF(ISNUMBER(SEARCH("squat",$B194)),IF($C194&gt;=0.6,IF($C194&lt;0.7,$D194*$E194," ")," ")," ")</f>
        <v xml:space="preserve"> </v>
      </c>
      <c r="O194" s="102">
        <f>IF(ISNUMBER(SEARCH("squat",$B194)),IF($C194&gt;=0.7,IF($C194&lt;0.8,$D194*$E194," ")," ")," ")</f>
        <v>20</v>
      </c>
      <c r="P194" s="102" t="str">
        <f>IF(ISNUMBER(SEARCH("squat",$B194)),IF($C194&gt;=0.8,IF($C194&lt;0.9,$D194*$E194," ")," ")," ")</f>
        <v xml:space="preserve"> </v>
      </c>
      <c r="Q194" s="102" t="str">
        <f>IF(ISNUMBER(SEARCH("squat",$B194)),IF($C194&gt;=0.9,$D194*$E194," ")," ")</f>
        <v xml:space="preserve"> </v>
      </c>
      <c r="R194" s="4"/>
      <c r="S194" s="4"/>
      <c r="T194" s="4"/>
      <c r="U194" s="4"/>
      <c r="V194" s="4"/>
      <c r="W194" s="4"/>
      <c r="X194" s="4"/>
      <c r="Y194" s="4"/>
      <c r="Z194" s="4"/>
      <c r="AA194" s="4"/>
      <c r="AB194" s="5"/>
      <c r="AC194" s="6"/>
      <c r="AD194" s="6"/>
      <c r="AE194" s="6"/>
      <c r="AF194" s="6"/>
      <c r="AG194" s="131"/>
      <c r="AH194" s="8"/>
      <c r="AI194" s="8"/>
      <c r="AJ194" s="16"/>
    </row>
    <row r="195" spans="1:36">
      <c r="A195" s="31"/>
      <c r="B195" s="8"/>
      <c r="C195" s="8"/>
      <c r="D195" s="8"/>
      <c r="E195" s="8"/>
      <c r="F195" s="366"/>
      <c r="G195" s="4"/>
      <c r="H195" s="4"/>
      <c r="I195" s="4"/>
      <c r="J195" s="4"/>
      <c r="K195" s="4"/>
      <c r="L195" s="4"/>
      <c r="M195" s="4"/>
      <c r="N195" s="4"/>
      <c r="O195" s="4"/>
      <c r="P195" s="4"/>
      <c r="Q195" s="4"/>
      <c r="R195" s="4"/>
      <c r="S195" s="4"/>
      <c r="T195" s="4"/>
      <c r="U195" s="4"/>
      <c r="V195" s="4"/>
      <c r="W195" s="4"/>
      <c r="X195" s="4"/>
      <c r="Y195" s="4"/>
      <c r="Z195" s="4"/>
      <c r="AA195" s="4"/>
      <c r="AB195" s="5"/>
      <c r="AC195" s="8"/>
      <c r="AD195" s="8"/>
      <c r="AE195" s="8"/>
      <c r="AF195" s="8"/>
      <c r="AG195" s="8"/>
      <c r="AH195" s="8"/>
      <c r="AI195" s="8"/>
      <c r="AJ195" s="16"/>
    </row>
    <row r="196" spans="1:36">
      <c r="A196" s="21">
        <v>3</v>
      </c>
      <c r="B196" s="39" t="s">
        <v>102</v>
      </c>
      <c r="C196" s="28">
        <v>0.65</v>
      </c>
      <c r="D196" s="29">
        <v>3</v>
      </c>
      <c r="E196" s="30">
        <v>1</v>
      </c>
      <c r="F196" s="11">
        <f>MROUND(BP*C196,AR)</f>
        <v>65</v>
      </c>
      <c r="G196" s="4"/>
      <c r="H196" s="4"/>
      <c r="I196" s="58">
        <f t="shared" ref="I196:I198" si="185">+D196*E196</f>
        <v>3</v>
      </c>
      <c r="J196" s="58">
        <f t="shared" ref="J196:J198" si="186">+I196*F196</f>
        <v>195</v>
      </c>
      <c r="K196" s="4"/>
      <c r="L196" s="4"/>
      <c r="M196" s="4"/>
      <c r="N196" s="4"/>
      <c r="O196" s="4"/>
      <c r="P196" s="4"/>
      <c r="Q196" s="4"/>
      <c r="R196" s="58" t="str">
        <f t="shared" ref="R196:R198" si="187">IF(ISNUMBER(SEARCH("bench",$B196)),IF($C196&gt;=0.5,IF($C196&lt;0.6,$D196*$E196," ")," ")," ")</f>
        <v xml:space="preserve"> </v>
      </c>
      <c r="S196" s="58">
        <f t="shared" ref="S196:S198" si="188">IF(ISNUMBER(SEARCH("bench",$B196)),IF($C196&gt;=0.6,IF($C196&lt;0.7,$D196*$E196," ")," ")," ")</f>
        <v>3</v>
      </c>
      <c r="T196" s="58" t="str">
        <f t="shared" ref="T196:T198" si="189">IF(ISNUMBER(SEARCH("bench",$B196)),IF($C196&gt;=0.7,IF($C196&lt;0.8,$D196*$E196," ")," ")," ")</f>
        <v xml:space="preserve"> </v>
      </c>
      <c r="U196" s="58" t="str">
        <f t="shared" ref="U196:U198" si="190">IF(ISNUMBER(SEARCH("bench",$B196)),IF($C196&gt;=0.8,IF($C196&lt;0.9,$D196*$E196," ")," ")," ")</f>
        <v xml:space="preserve"> </v>
      </c>
      <c r="V196" s="58" t="str">
        <f t="shared" ref="V196:V198" si="191">IF(ISNUMBER(SEARCH("bench",$B196)),IF($C196&gt;=0.9,$D196*$E196," ")," ")</f>
        <v xml:space="preserve"> </v>
      </c>
      <c r="W196" s="4"/>
      <c r="X196" s="4"/>
      <c r="Y196" s="4"/>
      <c r="Z196" s="4"/>
      <c r="AA196" s="4"/>
      <c r="AB196" s="5"/>
      <c r="AC196" s="22"/>
      <c r="AD196" s="8"/>
      <c r="AE196" s="8"/>
      <c r="AF196" s="8"/>
      <c r="AG196" s="8"/>
      <c r="AH196" s="8"/>
      <c r="AI196" s="8"/>
      <c r="AJ196" s="16"/>
    </row>
    <row r="197" spans="1:36">
      <c r="A197" s="21"/>
      <c r="B197" s="20" t="str">
        <f>+B196</f>
        <v>BenchPress w. Board</v>
      </c>
      <c r="C197" s="10">
        <v>0.75</v>
      </c>
      <c r="D197" s="11">
        <v>3</v>
      </c>
      <c r="E197" s="12">
        <v>1</v>
      </c>
      <c r="F197" s="11">
        <f>MROUND(BP*C197,AR)</f>
        <v>75</v>
      </c>
      <c r="G197" s="4"/>
      <c r="H197" s="4"/>
      <c r="I197" s="58">
        <f t="shared" si="185"/>
        <v>3</v>
      </c>
      <c r="J197" s="58">
        <f t="shared" si="186"/>
        <v>225</v>
      </c>
      <c r="K197" s="4"/>
      <c r="L197" s="4"/>
      <c r="M197" s="4"/>
      <c r="N197" s="4"/>
      <c r="O197" s="4"/>
      <c r="P197" s="4"/>
      <c r="Q197" s="4"/>
      <c r="R197" s="58" t="str">
        <f t="shared" si="187"/>
        <v xml:space="preserve"> </v>
      </c>
      <c r="S197" s="58" t="str">
        <f t="shared" si="188"/>
        <v xml:space="preserve"> </v>
      </c>
      <c r="T197" s="58">
        <f t="shared" si="189"/>
        <v>3</v>
      </c>
      <c r="U197" s="58" t="str">
        <f t="shared" si="190"/>
        <v xml:space="preserve"> </v>
      </c>
      <c r="V197" s="58" t="str">
        <f t="shared" si="191"/>
        <v xml:space="preserve"> </v>
      </c>
      <c r="W197" s="4"/>
      <c r="X197" s="4"/>
      <c r="Y197" s="4"/>
      <c r="Z197" s="4"/>
      <c r="AA197" s="4"/>
      <c r="AB197" s="5"/>
      <c r="AC197" s="7"/>
      <c r="AD197" s="8"/>
      <c r="AE197" s="8"/>
      <c r="AF197" s="8"/>
      <c r="AG197" s="8"/>
      <c r="AH197" s="8"/>
      <c r="AI197" s="8"/>
      <c r="AJ197" s="16"/>
    </row>
    <row r="198" spans="1:36">
      <c r="A198" s="15"/>
      <c r="B198" s="20" t="str">
        <f t="shared" ref="B198" si="192">+B197</f>
        <v>BenchPress w. Board</v>
      </c>
      <c r="C198" s="10">
        <v>0.85</v>
      </c>
      <c r="D198" s="11">
        <v>3</v>
      </c>
      <c r="E198" s="12">
        <v>4</v>
      </c>
      <c r="F198" s="11">
        <f>MROUND(BP*C198,AR)</f>
        <v>85</v>
      </c>
      <c r="G198" s="4"/>
      <c r="H198" s="4"/>
      <c r="I198" s="58">
        <f t="shared" si="185"/>
        <v>12</v>
      </c>
      <c r="J198" s="58">
        <f t="shared" si="186"/>
        <v>1020</v>
      </c>
      <c r="K198" s="4"/>
      <c r="L198" s="4"/>
      <c r="M198" s="4"/>
      <c r="N198" s="4"/>
      <c r="O198" s="4"/>
      <c r="P198" s="4"/>
      <c r="Q198" s="4"/>
      <c r="R198" s="58" t="str">
        <f t="shared" si="187"/>
        <v xml:space="preserve"> </v>
      </c>
      <c r="S198" s="58" t="str">
        <f t="shared" si="188"/>
        <v xml:space="preserve"> </v>
      </c>
      <c r="T198" s="58" t="str">
        <f t="shared" si="189"/>
        <v xml:space="preserve"> </v>
      </c>
      <c r="U198" s="58">
        <f t="shared" si="190"/>
        <v>12</v>
      </c>
      <c r="V198" s="58" t="str">
        <f t="shared" si="191"/>
        <v xml:space="preserve"> </v>
      </c>
      <c r="W198" s="4"/>
      <c r="X198" s="4"/>
      <c r="Y198" s="4"/>
      <c r="Z198" s="4"/>
      <c r="AA198" s="4"/>
      <c r="AB198" s="5"/>
      <c r="AC198" s="13"/>
      <c r="AD198" s="13"/>
      <c r="AE198" s="13"/>
      <c r="AF198" s="13"/>
      <c r="AG198" s="8"/>
      <c r="AH198" s="8"/>
      <c r="AI198" s="8"/>
      <c r="AJ198" s="16"/>
    </row>
    <row r="199" spans="1:36">
      <c r="A199" s="31"/>
      <c r="B199" s="8"/>
      <c r="C199" s="8"/>
      <c r="D199" s="8"/>
      <c r="E199" s="8"/>
      <c r="F199" s="366"/>
      <c r="G199" s="4"/>
      <c r="H199" s="4"/>
      <c r="I199" s="4"/>
      <c r="J199" s="4"/>
      <c r="K199" s="4"/>
      <c r="L199" s="4"/>
      <c r="M199" s="4"/>
      <c r="N199" s="4"/>
      <c r="O199" s="4"/>
      <c r="P199" s="4"/>
      <c r="Q199" s="4"/>
      <c r="R199" s="4"/>
      <c r="S199" s="4"/>
      <c r="T199" s="4"/>
      <c r="U199" s="4"/>
      <c r="V199" s="4"/>
      <c r="W199" s="4"/>
      <c r="X199" s="4"/>
      <c r="Y199" s="4"/>
      <c r="Z199" s="4"/>
      <c r="AA199" s="4"/>
      <c r="AB199" s="8"/>
      <c r="AC199" s="8"/>
      <c r="AD199" s="8"/>
      <c r="AE199" s="8"/>
      <c r="AF199" s="8"/>
      <c r="AG199" s="8"/>
      <c r="AH199" s="8"/>
      <c r="AI199" s="8"/>
      <c r="AJ199" s="16"/>
    </row>
    <row r="200" spans="1:36">
      <c r="A200" s="23">
        <v>4</v>
      </c>
      <c r="B200" s="6" t="s">
        <v>58</v>
      </c>
      <c r="C200" s="24"/>
      <c r="D200" s="25">
        <v>8</v>
      </c>
      <c r="E200" s="26">
        <v>5</v>
      </c>
      <c r="F200" s="25"/>
      <c r="G200" s="4"/>
      <c r="H200" s="4"/>
      <c r="I200" s="4"/>
      <c r="J200" s="4"/>
      <c r="K200" s="4"/>
      <c r="L200" s="4"/>
      <c r="M200" s="4"/>
      <c r="N200" s="4"/>
      <c r="O200" s="4"/>
      <c r="P200" s="4"/>
      <c r="Q200" s="4"/>
      <c r="R200" s="4"/>
      <c r="S200" s="4"/>
      <c r="T200" s="4"/>
      <c r="U200" s="4"/>
      <c r="V200" s="4"/>
      <c r="W200" s="4"/>
      <c r="X200" s="4"/>
      <c r="Y200" s="4"/>
      <c r="Z200" s="4"/>
      <c r="AA200" s="4"/>
      <c r="AB200" s="8"/>
      <c r="AC200" s="22"/>
      <c r="AD200" s="22"/>
      <c r="AE200" s="22"/>
      <c r="AF200" s="22"/>
      <c r="AG200" s="22"/>
      <c r="AH200" s="8"/>
      <c r="AI200" s="8"/>
      <c r="AJ200" s="16"/>
    </row>
    <row r="201" spans="1:36">
      <c r="A201" s="23">
        <v>5</v>
      </c>
      <c r="B201" s="6" t="s">
        <v>48</v>
      </c>
      <c r="C201" s="24"/>
      <c r="D201" s="25">
        <v>5</v>
      </c>
      <c r="E201" s="26">
        <v>5</v>
      </c>
      <c r="F201" s="25"/>
      <c r="G201" s="4"/>
      <c r="H201" s="4"/>
      <c r="I201" s="4"/>
      <c r="J201" s="4"/>
      <c r="K201" s="4"/>
      <c r="L201" s="4"/>
      <c r="M201" s="4"/>
      <c r="N201" s="4"/>
      <c r="O201" s="4"/>
      <c r="P201" s="4"/>
      <c r="Q201" s="4"/>
      <c r="R201" s="4"/>
      <c r="S201" s="4"/>
      <c r="T201" s="4"/>
      <c r="U201" s="4"/>
      <c r="V201" s="4"/>
      <c r="W201" s="4"/>
      <c r="X201" s="4"/>
      <c r="Y201" s="4"/>
      <c r="Z201" s="4"/>
      <c r="AA201" s="4"/>
      <c r="AB201" s="27"/>
      <c r="AC201" s="22"/>
      <c r="AD201" s="22"/>
      <c r="AE201" s="22"/>
      <c r="AF201" s="6"/>
      <c r="AG201" s="6"/>
      <c r="AH201" s="27"/>
      <c r="AI201" s="27"/>
      <c r="AJ201" s="19"/>
    </row>
    <row r="202" spans="1:36" ht="15" thickBot="1">
      <c r="G202" s="62">
        <f t="shared" ref="G202:AA202" si="193">SUM(G138:G201)</f>
        <v>105</v>
      </c>
      <c r="H202" s="62">
        <f t="shared" si="193"/>
        <v>7160</v>
      </c>
      <c r="I202" s="62">
        <f t="shared" si="193"/>
        <v>146</v>
      </c>
      <c r="J202" s="62">
        <f t="shared" si="193"/>
        <v>10030</v>
      </c>
      <c r="K202" s="62">
        <f t="shared" si="193"/>
        <v>63</v>
      </c>
      <c r="L202" s="62">
        <f t="shared" si="193"/>
        <v>4480</v>
      </c>
      <c r="M202" s="62">
        <f t="shared" si="193"/>
        <v>15</v>
      </c>
      <c r="N202" s="62">
        <f t="shared" si="193"/>
        <v>14</v>
      </c>
      <c r="O202" s="62">
        <f t="shared" si="193"/>
        <v>61</v>
      </c>
      <c r="P202" s="62">
        <f t="shared" si="193"/>
        <v>15</v>
      </c>
      <c r="Q202" s="62">
        <f t="shared" si="193"/>
        <v>0</v>
      </c>
      <c r="R202" s="62">
        <f t="shared" si="193"/>
        <v>31</v>
      </c>
      <c r="S202" s="62">
        <f t="shared" si="193"/>
        <v>27</v>
      </c>
      <c r="T202" s="62">
        <f t="shared" si="193"/>
        <v>39</v>
      </c>
      <c r="U202" s="62">
        <f t="shared" si="193"/>
        <v>49</v>
      </c>
      <c r="V202" s="62">
        <f t="shared" si="193"/>
        <v>0</v>
      </c>
      <c r="W202" s="62">
        <f t="shared" si="193"/>
        <v>4</v>
      </c>
      <c r="X202" s="62">
        <f t="shared" si="193"/>
        <v>9</v>
      </c>
      <c r="Y202" s="62">
        <f t="shared" si="193"/>
        <v>34</v>
      </c>
      <c r="Z202" s="62">
        <f t="shared" si="193"/>
        <v>16</v>
      </c>
      <c r="AA202" s="62">
        <f t="shared" si="193"/>
        <v>0</v>
      </c>
    </row>
    <row r="203" spans="1:36" ht="15.5" thickTop="1" thickBot="1">
      <c r="G203" s="148"/>
      <c r="H203" s="148"/>
      <c r="I203" s="148"/>
      <c r="J203" s="148"/>
      <c r="K203" s="148"/>
      <c r="L203" s="148"/>
      <c r="M203" s="148"/>
      <c r="N203" s="148"/>
      <c r="O203" s="148"/>
      <c r="P203" s="148"/>
      <c r="Q203" s="148"/>
      <c r="R203" s="148"/>
      <c r="S203" s="148"/>
      <c r="T203" s="148"/>
      <c r="U203" s="148"/>
      <c r="V203" s="148"/>
      <c r="W203" s="148"/>
      <c r="X203" s="148"/>
      <c r="Y203" s="148"/>
      <c r="Z203" s="148"/>
      <c r="AA203" s="148"/>
    </row>
    <row r="204" spans="1:36" ht="15" thickBot="1">
      <c r="A204" s="409" t="s">
        <v>78</v>
      </c>
      <c r="B204" s="410"/>
      <c r="C204" s="59" t="s">
        <v>0</v>
      </c>
      <c r="D204" s="59" t="s">
        <v>5</v>
      </c>
      <c r="E204" s="59" t="s">
        <v>6</v>
      </c>
      <c r="F204" s="369" t="s">
        <v>7</v>
      </c>
      <c r="G204" s="4"/>
      <c r="H204" s="4"/>
      <c r="I204" s="4"/>
      <c r="J204" s="4"/>
      <c r="K204" s="4"/>
      <c r="L204" s="4"/>
      <c r="M204" s="4"/>
      <c r="N204" s="4"/>
      <c r="O204" s="4"/>
      <c r="P204" s="4"/>
      <c r="Q204" s="4"/>
      <c r="R204" s="4"/>
      <c r="S204" s="4"/>
      <c r="T204" s="4"/>
      <c r="U204" s="4"/>
      <c r="V204" s="4"/>
      <c r="W204" s="4"/>
      <c r="X204" s="4"/>
      <c r="Y204" s="4"/>
      <c r="Z204" s="4"/>
      <c r="AA204" s="4"/>
    </row>
    <row r="205" spans="1:36">
      <c r="G205" s="4"/>
      <c r="H205" s="4"/>
      <c r="I205" s="4"/>
      <c r="J205" s="4"/>
      <c r="K205" s="4"/>
      <c r="L205" s="4"/>
      <c r="M205" s="4"/>
      <c r="N205" s="4"/>
      <c r="O205" s="4"/>
      <c r="P205" s="4"/>
      <c r="Q205" s="4"/>
      <c r="R205" s="4"/>
      <c r="S205" s="4"/>
      <c r="T205" s="4"/>
      <c r="U205" s="4"/>
      <c r="V205" s="4"/>
      <c r="W205" s="4"/>
      <c r="X205" s="4"/>
      <c r="Y205" s="4"/>
      <c r="Z205" s="4"/>
      <c r="AA205" s="4"/>
    </row>
    <row r="206" spans="1:36">
      <c r="A206" s="32">
        <v>1</v>
      </c>
      <c r="B206" s="34" t="s">
        <v>2</v>
      </c>
      <c r="C206" s="35">
        <v>0.5</v>
      </c>
      <c r="D206" s="36">
        <v>5</v>
      </c>
      <c r="E206" s="37">
        <v>1</v>
      </c>
      <c r="F206" s="36">
        <f t="shared" ref="F206:F210" si="194">MROUND(SQ*C206,AR)</f>
        <v>50</v>
      </c>
      <c r="G206" s="101">
        <f>+D206*E206</f>
        <v>5</v>
      </c>
      <c r="H206" s="101">
        <f>+F206*G206</f>
        <v>250</v>
      </c>
      <c r="I206" s="4"/>
      <c r="J206" s="4"/>
      <c r="K206" s="4"/>
      <c r="L206" s="4"/>
      <c r="M206" s="102">
        <f t="shared" ref="M206:M210" si="195">IF(ISNUMBER(SEARCH("squat",$B206)),IF($C206&gt;=0.5,IF($C206&lt;0.6,$D206*$E206," ")," ")," ")</f>
        <v>5</v>
      </c>
      <c r="N206" s="102" t="str">
        <f t="shared" ref="N206:N210" si="196">IF(ISNUMBER(SEARCH("squat",$B206)),IF($C206&gt;=0.6,IF($C206&lt;0.7,$D206*$E206," ")," ")," ")</f>
        <v xml:space="preserve"> </v>
      </c>
      <c r="O206" s="102" t="str">
        <f t="shared" ref="O206:O210" si="197">IF(ISNUMBER(SEARCH("squat",$B206)),IF($C206&gt;=0.7,IF($C206&lt;0.8,$D206*$E206," ")," ")," ")</f>
        <v xml:space="preserve"> </v>
      </c>
      <c r="P206" s="102" t="str">
        <f t="shared" ref="P206:P210" si="198">IF(ISNUMBER(SEARCH("squat",$B206)),IF($C206&gt;=0.8,IF($C206&lt;0.9,$D206*$E206," ")," ")," ")</f>
        <v xml:space="preserve"> </v>
      </c>
      <c r="Q206" s="102" t="str">
        <f t="shared" ref="Q206:Q210" si="199">IF(ISNUMBER(SEARCH("squat",$B206)),IF($C206&gt;=0.9,$D206*$E206," ")," ")</f>
        <v xml:space="preserve"> </v>
      </c>
      <c r="R206" s="4"/>
      <c r="S206" s="4"/>
      <c r="T206" s="4"/>
      <c r="U206" s="4"/>
      <c r="V206" s="4"/>
      <c r="W206" s="4"/>
      <c r="X206" s="4"/>
      <c r="Y206" s="4"/>
      <c r="Z206" s="4"/>
      <c r="AA206" s="4"/>
      <c r="AB206" s="17"/>
      <c r="AC206" s="13"/>
      <c r="AD206" s="18"/>
      <c r="AE206" s="18"/>
      <c r="AF206" s="18"/>
      <c r="AG206" s="18"/>
      <c r="AH206" s="18"/>
      <c r="AI206" s="18"/>
      <c r="AJ206" s="14"/>
    </row>
    <row r="207" spans="1:36">
      <c r="A207" s="38"/>
      <c r="B207" s="33" t="str">
        <f>+B206</f>
        <v>Squat</v>
      </c>
      <c r="C207" s="35">
        <v>0.6</v>
      </c>
      <c r="D207" s="36">
        <v>4</v>
      </c>
      <c r="E207" s="37">
        <v>1</v>
      </c>
      <c r="F207" s="36">
        <f t="shared" si="194"/>
        <v>60</v>
      </c>
      <c r="G207" s="101">
        <f t="shared" ref="G207:G208" si="200">+D207*E207</f>
        <v>4</v>
      </c>
      <c r="H207" s="101">
        <f t="shared" ref="H207:H209" si="201">+F207*G207</f>
        <v>240</v>
      </c>
      <c r="I207" s="4"/>
      <c r="J207" s="4"/>
      <c r="K207" s="4"/>
      <c r="L207" s="4"/>
      <c r="M207" s="102" t="str">
        <f t="shared" si="195"/>
        <v xml:space="preserve"> </v>
      </c>
      <c r="N207" s="102">
        <f t="shared" si="196"/>
        <v>4</v>
      </c>
      <c r="O207" s="102" t="str">
        <f t="shared" si="197"/>
        <v xml:space="preserve"> </v>
      </c>
      <c r="P207" s="102" t="str">
        <f t="shared" si="198"/>
        <v xml:space="preserve"> </v>
      </c>
      <c r="Q207" s="102" t="str">
        <f t="shared" si="199"/>
        <v xml:space="preserve"> </v>
      </c>
      <c r="R207" s="4"/>
      <c r="S207" s="4"/>
      <c r="T207" s="4"/>
      <c r="U207" s="4"/>
      <c r="V207" s="4"/>
      <c r="W207" s="4"/>
      <c r="X207" s="4"/>
      <c r="Y207" s="4"/>
      <c r="Z207" s="4"/>
      <c r="AA207" s="4"/>
      <c r="AB207" s="5"/>
      <c r="AC207" s="7"/>
      <c r="AD207" s="8"/>
      <c r="AE207" s="8"/>
      <c r="AF207" s="8"/>
      <c r="AG207" s="8"/>
      <c r="AH207" s="8"/>
      <c r="AI207" s="8"/>
      <c r="AJ207" s="16"/>
    </row>
    <row r="208" spans="1:36">
      <c r="A208" s="38"/>
      <c r="B208" s="33" t="str">
        <f>+B207</f>
        <v>Squat</v>
      </c>
      <c r="C208" s="35">
        <v>0.7</v>
      </c>
      <c r="D208" s="36">
        <v>3</v>
      </c>
      <c r="E208" s="37">
        <v>2</v>
      </c>
      <c r="F208" s="36">
        <f t="shared" si="194"/>
        <v>70</v>
      </c>
      <c r="G208" s="101">
        <f t="shared" si="200"/>
        <v>6</v>
      </c>
      <c r="H208" s="101">
        <f t="shared" si="201"/>
        <v>420</v>
      </c>
      <c r="I208" s="4"/>
      <c r="J208" s="4"/>
      <c r="K208" s="4"/>
      <c r="L208" s="4"/>
      <c r="M208" s="102" t="str">
        <f t="shared" si="195"/>
        <v xml:space="preserve"> </v>
      </c>
      <c r="N208" s="102" t="str">
        <f t="shared" si="196"/>
        <v xml:space="preserve"> </v>
      </c>
      <c r="O208" s="102">
        <f t="shared" si="197"/>
        <v>6</v>
      </c>
      <c r="P208" s="102" t="str">
        <f t="shared" si="198"/>
        <v xml:space="preserve"> </v>
      </c>
      <c r="Q208" s="102" t="str">
        <f t="shared" si="199"/>
        <v xml:space="preserve"> </v>
      </c>
      <c r="R208" s="4"/>
      <c r="S208" s="4"/>
      <c r="T208" s="4"/>
      <c r="U208" s="4"/>
      <c r="V208" s="4"/>
      <c r="W208" s="4"/>
      <c r="X208" s="4"/>
      <c r="Y208" s="4"/>
      <c r="Z208" s="4"/>
      <c r="AA208" s="4"/>
      <c r="AB208" s="5"/>
      <c r="AC208" s="7"/>
      <c r="AD208" s="6"/>
      <c r="AE208" s="8"/>
      <c r="AF208" s="8"/>
      <c r="AG208" s="8"/>
      <c r="AH208" s="8"/>
      <c r="AI208" s="8"/>
      <c r="AJ208" s="16"/>
    </row>
    <row r="209" spans="1:36">
      <c r="A209" s="38"/>
      <c r="B209" s="33" t="str">
        <f>+B207</f>
        <v>Squat</v>
      </c>
      <c r="C209" s="35">
        <v>0.8</v>
      </c>
      <c r="D209" s="36">
        <v>3</v>
      </c>
      <c r="E209" s="37">
        <v>2</v>
      </c>
      <c r="F209" s="36">
        <f t="shared" si="194"/>
        <v>80</v>
      </c>
      <c r="G209" s="101">
        <f>+D209*E209</f>
        <v>6</v>
      </c>
      <c r="H209" s="101">
        <f t="shared" si="201"/>
        <v>480</v>
      </c>
      <c r="I209" s="4"/>
      <c r="J209" s="4"/>
      <c r="K209" s="4"/>
      <c r="L209" s="4"/>
      <c r="M209" s="102" t="str">
        <f t="shared" si="195"/>
        <v xml:space="preserve"> </v>
      </c>
      <c r="N209" s="102" t="str">
        <f t="shared" si="196"/>
        <v xml:space="preserve"> </v>
      </c>
      <c r="O209" s="102" t="str">
        <f t="shared" si="197"/>
        <v xml:space="preserve"> </v>
      </c>
      <c r="P209" s="102">
        <f t="shared" si="198"/>
        <v>6</v>
      </c>
      <c r="Q209" s="102" t="str">
        <f t="shared" si="199"/>
        <v xml:space="preserve"> </v>
      </c>
      <c r="R209" s="4"/>
      <c r="S209" s="4"/>
      <c r="T209" s="4"/>
      <c r="U209" s="4"/>
      <c r="V209" s="4"/>
      <c r="W209" s="4"/>
      <c r="X209" s="4"/>
      <c r="Y209" s="4"/>
      <c r="Z209" s="4"/>
      <c r="AA209" s="4"/>
      <c r="AB209" s="5"/>
      <c r="AC209" s="13"/>
      <c r="AD209" s="13"/>
      <c r="AE209" s="8"/>
      <c r="AF209" s="8"/>
      <c r="AG209" s="8"/>
      <c r="AH209" s="8"/>
      <c r="AI209" s="8"/>
      <c r="AJ209" s="16"/>
    </row>
    <row r="210" spans="1:36">
      <c r="A210" s="38"/>
      <c r="B210" s="33" t="str">
        <f>+B208</f>
        <v>Squat</v>
      </c>
      <c r="C210" s="35">
        <v>0.85</v>
      </c>
      <c r="D210" s="36">
        <v>2</v>
      </c>
      <c r="E210" s="37">
        <v>3</v>
      </c>
      <c r="F210" s="36">
        <f t="shared" si="194"/>
        <v>85</v>
      </c>
      <c r="G210" s="101">
        <f>+D210*E210</f>
        <v>6</v>
      </c>
      <c r="H210" s="101">
        <f t="shared" ref="H210" si="202">+F210*G210</f>
        <v>510</v>
      </c>
      <c r="I210" s="4"/>
      <c r="J210" s="4"/>
      <c r="K210" s="4"/>
      <c r="L210" s="4"/>
      <c r="M210" s="102" t="str">
        <f t="shared" si="195"/>
        <v xml:space="preserve"> </v>
      </c>
      <c r="N210" s="102" t="str">
        <f t="shared" si="196"/>
        <v xml:space="preserve"> </v>
      </c>
      <c r="O210" s="102" t="str">
        <f t="shared" si="197"/>
        <v xml:space="preserve"> </v>
      </c>
      <c r="P210" s="102">
        <f t="shared" si="198"/>
        <v>6</v>
      </c>
      <c r="Q210" s="102" t="str">
        <f t="shared" si="199"/>
        <v xml:space="preserve"> </v>
      </c>
      <c r="R210" s="4"/>
      <c r="S210" s="4"/>
      <c r="T210" s="4"/>
      <c r="U210" s="4"/>
      <c r="V210" s="4"/>
      <c r="W210" s="4"/>
      <c r="X210" s="4"/>
      <c r="Y210" s="4"/>
      <c r="Z210" s="4"/>
      <c r="AA210" s="4"/>
      <c r="AB210" s="5"/>
      <c r="AC210" s="13"/>
      <c r="AD210" s="13"/>
      <c r="AE210" s="13"/>
      <c r="AF210" s="8"/>
      <c r="AG210" s="8"/>
      <c r="AH210" s="8"/>
      <c r="AI210" s="8"/>
      <c r="AJ210" s="16"/>
    </row>
    <row r="211" spans="1:36">
      <c r="A211" s="31"/>
      <c r="B211" s="8"/>
      <c r="C211" s="8"/>
      <c r="D211" s="8"/>
      <c r="E211" s="8"/>
      <c r="F211" s="366"/>
      <c r="G211" s="4"/>
      <c r="H211" s="4"/>
      <c r="I211" s="4"/>
      <c r="J211" s="4"/>
      <c r="K211" s="4"/>
      <c r="L211" s="4"/>
      <c r="M211" s="4"/>
      <c r="N211" s="4"/>
      <c r="O211" s="4"/>
      <c r="P211" s="4"/>
      <c r="Q211" s="4"/>
      <c r="R211" s="4"/>
      <c r="S211" s="4"/>
      <c r="T211" s="4"/>
      <c r="U211" s="4"/>
      <c r="V211" s="4"/>
      <c r="W211" s="4"/>
      <c r="X211" s="4"/>
      <c r="Y211" s="4"/>
      <c r="Z211" s="4"/>
      <c r="AA211" s="4"/>
      <c r="AB211" s="5"/>
      <c r="AC211" s="8"/>
      <c r="AD211" s="8"/>
      <c r="AE211" s="8"/>
      <c r="AF211" s="8"/>
      <c r="AG211" s="8"/>
      <c r="AH211" s="8"/>
      <c r="AI211" s="8"/>
      <c r="AJ211" s="16"/>
    </row>
    <row r="212" spans="1:36">
      <c r="A212" s="15">
        <v>2</v>
      </c>
      <c r="B212" s="39" t="s">
        <v>79</v>
      </c>
      <c r="C212" s="28">
        <v>0.5</v>
      </c>
      <c r="D212" s="29">
        <v>5</v>
      </c>
      <c r="E212" s="30">
        <v>1</v>
      </c>
      <c r="F212" s="11">
        <f>MROUND(BP*C212,AR)</f>
        <v>50</v>
      </c>
      <c r="G212" s="4"/>
      <c r="H212" s="4"/>
      <c r="I212" s="58">
        <f t="shared" ref="I212:I213" si="203">+D212*E212</f>
        <v>5</v>
      </c>
      <c r="J212" s="58">
        <f t="shared" ref="J212:J213" si="204">+I212*F212</f>
        <v>250</v>
      </c>
      <c r="K212" s="4"/>
      <c r="L212" s="4"/>
      <c r="M212" s="4"/>
      <c r="N212" s="4"/>
      <c r="O212" s="4"/>
      <c r="P212" s="4"/>
      <c r="Q212" s="4"/>
      <c r="R212" s="58">
        <f t="shared" ref="R212:R215" si="205">IF(ISNUMBER(SEARCH("bench",$B212)),IF($C212&gt;=0.5,IF($C212&lt;0.6,$D212*$E212," ")," ")," ")</f>
        <v>5</v>
      </c>
      <c r="S212" s="58" t="str">
        <f t="shared" ref="S212:S215" si="206">IF(ISNUMBER(SEARCH("bench",$B212)),IF($C212&gt;=0.6,IF($C212&lt;0.7,$D212*$E212," ")," ")," ")</f>
        <v xml:space="preserve"> </v>
      </c>
      <c r="T212" s="58" t="str">
        <f t="shared" ref="T212:T215" si="207">IF(ISNUMBER(SEARCH("bench",$B212)),IF($C212&gt;=0.7,IF($C212&lt;0.8,$D212*$E212," ")," ")," ")</f>
        <v xml:space="preserve"> </v>
      </c>
      <c r="U212" s="58" t="str">
        <f t="shared" ref="U212:U215" si="208">IF(ISNUMBER(SEARCH("bench",$B212)),IF($C212&gt;=0.8,IF($C212&lt;0.9,$D212*$E212," ")," ")," ")</f>
        <v xml:space="preserve"> </v>
      </c>
      <c r="V212" s="58" t="str">
        <f t="shared" ref="V212:V215" si="209">IF(ISNUMBER(SEARCH("bench",$B212)),IF($C212&gt;=0.9,$D212*$E212," ")," ")</f>
        <v xml:space="preserve"> </v>
      </c>
      <c r="W212" s="4"/>
      <c r="X212" s="4"/>
      <c r="Y212" s="4"/>
      <c r="Z212" s="4"/>
      <c r="AA212" s="4"/>
      <c r="AB212" s="5"/>
      <c r="AC212" s="47"/>
      <c r="AD212" s="8"/>
      <c r="AE212" s="8"/>
      <c r="AF212" s="8"/>
      <c r="AG212" s="8"/>
      <c r="AH212" s="8"/>
      <c r="AI212" s="8"/>
      <c r="AJ212" s="16"/>
    </row>
    <row r="213" spans="1:36">
      <c r="A213" s="21"/>
      <c r="B213" s="20" t="str">
        <f>+B212</f>
        <v xml:space="preserve">BenchPress </v>
      </c>
      <c r="C213" s="10">
        <v>0.6</v>
      </c>
      <c r="D213" s="11">
        <v>4</v>
      </c>
      <c r="E213" s="12">
        <v>1</v>
      </c>
      <c r="F213" s="11">
        <f>MROUND(BP*C213,AR)</f>
        <v>60</v>
      </c>
      <c r="G213" s="4"/>
      <c r="H213" s="4"/>
      <c r="I213" s="58">
        <f t="shared" si="203"/>
        <v>4</v>
      </c>
      <c r="J213" s="58">
        <f t="shared" si="204"/>
        <v>240</v>
      </c>
      <c r="K213" s="4"/>
      <c r="L213" s="4"/>
      <c r="M213" s="4"/>
      <c r="N213" s="4"/>
      <c r="O213" s="4"/>
      <c r="P213" s="4"/>
      <c r="Q213" s="4"/>
      <c r="R213" s="58" t="str">
        <f t="shared" si="205"/>
        <v xml:space="preserve"> </v>
      </c>
      <c r="S213" s="58">
        <f t="shared" si="206"/>
        <v>4</v>
      </c>
      <c r="T213" s="58" t="str">
        <f>IF(ISNUMBER(SEARCH("bench",$B213)),IF($C213&gt;=0.7,IF($C213&lt;0.8,$D213*$E213," ")," ")," ")</f>
        <v xml:space="preserve"> </v>
      </c>
      <c r="U213" s="58" t="str">
        <f t="shared" si="208"/>
        <v xml:space="preserve"> </v>
      </c>
      <c r="V213" s="58" t="str">
        <f t="shared" si="209"/>
        <v xml:space="preserve"> </v>
      </c>
      <c r="W213" s="4"/>
      <c r="X213" s="4"/>
      <c r="Y213" s="4"/>
      <c r="Z213" s="4"/>
      <c r="AA213" s="4"/>
      <c r="AB213" s="8"/>
      <c r="AC213" s="13"/>
      <c r="AD213" s="8"/>
      <c r="AE213" s="8"/>
      <c r="AF213" s="8"/>
      <c r="AG213" s="8"/>
      <c r="AH213" s="8"/>
      <c r="AI213" s="8"/>
      <c r="AJ213" s="16"/>
    </row>
    <row r="214" spans="1:36">
      <c r="A214" s="21"/>
      <c r="B214" s="20" t="str">
        <f>+B213</f>
        <v xml:space="preserve">BenchPress </v>
      </c>
      <c r="C214" s="10">
        <v>0.7</v>
      </c>
      <c r="D214" s="11">
        <v>3</v>
      </c>
      <c r="E214" s="12">
        <v>2</v>
      </c>
      <c r="F214" s="11">
        <f>MROUND(BP*C214,AR)</f>
        <v>70</v>
      </c>
      <c r="G214" s="4"/>
      <c r="H214" s="4"/>
      <c r="I214" s="58">
        <f t="shared" ref="I214:I215" si="210">+D214*E214</f>
        <v>6</v>
      </c>
      <c r="J214" s="58">
        <f t="shared" ref="J214:J215" si="211">+I214*F214</f>
        <v>420</v>
      </c>
      <c r="K214" s="4"/>
      <c r="L214" s="4"/>
      <c r="M214" s="4"/>
      <c r="N214" s="4"/>
      <c r="O214" s="4"/>
      <c r="P214" s="4"/>
      <c r="Q214" s="4"/>
      <c r="R214" s="58" t="str">
        <f t="shared" si="205"/>
        <v xml:space="preserve"> </v>
      </c>
      <c r="S214" s="58" t="str">
        <f t="shared" si="206"/>
        <v xml:space="preserve"> </v>
      </c>
      <c r="T214" s="58">
        <f>IF(ISNUMBER(SEARCH("bench",$B214)),IF($C214&gt;=0.7,IF($C214&lt;0.8,$D214*$E214," ")," ")," ")</f>
        <v>6</v>
      </c>
      <c r="U214" s="58" t="str">
        <f t="shared" si="208"/>
        <v xml:space="preserve"> </v>
      </c>
      <c r="V214" s="58" t="str">
        <f t="shared" si="209"/>
        <v xml:space="preserve"> </v>
      </c>
      <c r="W214" s="4"/>
      <c r="X214" s="4"/>
      <c r="Y214" s="4"/>
      <c r="Z214" s="4"/>
      <c r="AA214" s="4"/>
      <c r="AB214" s="8"/>
      <c r="AC214" s="13"/>
      <c r="AD214" s="6"/>
      <c r="AE214" s="8"/>
      <c r="AF214" s="8"/>
      <c r="AG214" s="8"/>
      <c r="AH214" s="8"/>
      <c r="AI214" s="8"/>
      <c r="AJ214" s="16"/>
    </row>
    <row r="215" spans="1:36">
      <c r="A215" s="15"/>
      <c r="B215" s="20" t="str">
        <f>+B214</f>
        <v xml:space="preserve">BenchPress </v>
      </c>
      <c r="C215" s="10">
        <v>0.8</v>
      </c>
      <c r="D215" s="11">
        <v>3</v>
      </c>
      <c r="E215" s="12">
        <v>5</v>
      </c>
      <c r="F215" s="11">
        <f>MROUND(BP*C215,AR)</f>
        <v>80</v>
      </c>
      <c r="G215" s="4"/>
      <c r="H215" s="4"/>
      <c r="I215" s="58">
        <f t="shared" si="210"/>
        <v>15</v>
      </c>
      <c r="J215" s="58">
        <f t="shared" si="211"/>
        <v>1200</v>
      </c>
      <c r="K215" s="4"/>
      <c r="L215" s="4"/>
      <c r="M215" s="4"/>
      <c r="N215" s="4"/>
      <c r="O215" s="4"/>
      <c r="P215" s="4"/>
      <c r="Q215" s="4"/>
      <c r="R215" s="58" t="str">
        <f t="shared" si="205"/>
        <v xml:space="preserve"> </v>
      </c>
      <c r="S215" s="58" t="str">
        <f t="shared" si="206"/>
        <v xml:space="preserve"> </v>
      </c>
      <c r="T215" s="58" t="str">
        <f t="shared" si="207"/>
        <v xml:space="preserve"> </v>
      </c>
      <c r="U215" s="58">
        <f t="shared" si="208"/>
        <v>15</v>
      </c>
      <c r="V215" s="58" t="str">
        <f t="shared" si="209"/>
        <v xml:space="preserve"> </v>
      </c>
      <c r="W215" s="4"/>
      <c r="X215" s="4"/>
      <c r="Y215" s="4"/>
      <c r="Z215" s="4"/>
      <c r="AA215" s="4"/>
      <c r="AB215" s="5"/>
      <c r="AC215" s="13"/>
      <c r="AD215" s="13"/>
      <c r="AE215" s="13"/>
      <c r="AF215" s="22"/>
      <c r="AG215" s="6"/>
      <c r="AH215" s="8"/>
      <c r="AI215" s="8"/>
      <c r="AJ215" s="16"/>
    </row>
    <row r="216" spans="1:36">
      <c r="A216" s="31"/>
      <c r="B216" s="8"/>
      <c r="C216" s="8"/>
      <c r="D216" s="8"/>
      <c r="E216" s="8"/>
      <c r="F216" s="366"/>
      <c r="G216" s="4"/>
      <c r="H216" s="4"/>
      <c r="I216" s="4"/>
      <c r="J216" s="4"/>
      <c r="K216" s="4"/>
      <c r="L216" s="4"/>
      <c r="M216" s="4"/>
      <c r="N216" s="4"/>
      <c r="O216" s="4"/>
      <c r="P216" s="4"/>
      <c r="Q216" s="4"/>
      <c r="R216" s="4"/>
      <c r="S216" s="4"/>
      <c r="T216" s="4"/>
      <c r="U216" s="4"/>
      <c r="V216" s="4"/>
      <c r="W216" s="4"/>
      <c r="X216" s="4"/>
      <c r="Y216" s="4"/>
      <c r="Z216" s="4"/>
      <c r="AA216" s="4"/>
      <c r="AB216" s="5"/>
      <c r="AC216" s="8"/>
      <c r="AD216" s="8"/>
      <c r="AE216" s="8"/>
      <c r="AF216" s="8"/>
      <c r="AG216" s="8"/>
      <c r="AH216" s="8"/>
      <c r="AI216" s="8"/>
      <c r="AJ216" s="16"/>
    </row>
    <row r="217" spans="1:36">
      <c r="A217" s="32">
        <v>3</v>
      </c>
      <c r="B217" s="34" t="s">
        <v>70</v>
      </c>
      <c r="C217" s="35">
        <v>0.5</v>
      </c>
      <c r="D217" s="36">
        <v>5</v>
      </c>
      <c r="E217" s="37">
        <v>1</v>
      </c>
      <c r="F217" s="36">
        <f>MROUND(SQ*C217,AR)</f>
        <v>50</v>
      </c>
      <c r="G217" s="101">
        <f>+D217*E217</f>
        <v>5</v>
      </c>
      <c r="H217" s="101">
        <f>+F217*G217</f>
        <v>250</v>
      </c>
      <c r="I217" s="4"/>
      <c r="J217" s="4"/>
      <c r="K217" s="4"/>
      <c r="L217" s="4"/>
      <c r="M217" s="102">
        <f>IF(ISNUMBER(SEARCH("squat",$B217)),IF($C217&gt;=0.5,IF($C217&lt;0.6,$D217*$E217," ")," ")," ")</f>
        <v>5</v>
      </c>
      <c r="N217" s="102" t="str">
        <f>IF(ISNUMBER(SEARCH("squat",$B217)),IF($C217&gt;=0.6,IF($C217&lt;0.7,$D217*$E217," ")," ")," ")</f>
        <v xml:space="preserve"> </v>
      </c>
      <c r="O217" s="102" t="str">
        <f>IF(ISNUMBER(SEARCH("squat",$B217)),IF($C217&gt;=0.7,IF($C217&lt;0.8,$D217*$E217," ")," ")," ")</f>
        <v xml:space="preserve"> </v>
      </c>
      <c r="P217" s="102" t="str">
        <f>IF(ISNUMBER(SEARCH("squat",$B217)),IF($C217&gt;=0.8,IF($C217&lt;0.9,$D217*$E217," ")," ")," ")</f>
        <v xml:space="preserve"> </v>
      </c>
      <c r="Q217" s="102" t="str">
        <f>IF(ISNUMBER(SEARCH("squat",$B217)),IF($C217&gt;=0.9,$D217*$E217," ")," ")</f>
        <v xml:space="preserve"> </v>
      </c>
      <c r="R217" s="4"/>
      <c r="S217" s="4"/>
      <c r="T217" s="4"/>
      <c r="U217" s="4"/>
      <c r="V217" s="4"/>
      <c r="W217" s="4"/>
      <c r="X217" s="4"/>
      <c r="Y217" s="4"/>
      <c r="Z217" s="4"/>
      <c r="AA217" s="4"/>
      <c r="AB217" s="5"/>
      <c r="AC217" s="13"/>
      <c r="AD217" s="8"/>
      <c r="AE217" s="8"/>
      <c r="AF217" s="8"/>
      <c r="AG217" s="8"/>
      <c r="AH217" s="8"/>
      <c r="AI217" s="8"/>
      <c r="AJ217" s="16"/>
    </row>
    <row r="218" spans="1:36">
      <c r="A218" s="38"/>
      <c r="B218" s="33" t="str">
        <f>+B217</f>
        <v>Squat w. chains</v>
      </c>
      <c r="C218" s="35">
        <v>0.6</v>
      </c>
      <c r="D218" s="36">
        <v>4</v>
      </c>
      <c r="E218" s="37">
        <v>1</v>
      </c>
      <c r="F218" s="36">
        <f>MROUND(SQ*C218,AR)</f>
        <v>60</v>
      </c>
      <c r="G218" s="101">
        <f t="shared" ref="G218:G220" si="212">+D218*E218</f>
        <v>4</v>
      </c>
      <c r="H218" s="101">
        <f t="shared" ref="H218:H220" si="213">+F218*G218</f>
        <v>240</v>
      </c>
      <c r="I218" s="4"/>
      <c r="J218" s="4"/>
      <c r="K218" s="4"/>
      <c r="L218" s="4"/>
      <c r="M218" s="102" t="str">
        <f>IF(ISNUMBER(SEARCH("squat",$B218)),IF($C218&gt;=0.5,IF($C218&lt;0.6,$D218*$E218," ")," ")," ")</f>
        <v xml:space="preserve"> </v>
      </c>
      <c r="N218" s="102">
        <f>IF(ISNUMBER(SEARCH("squat",$B218)),IF($C218&gt;=0.6,IF($C218&lt;0.7,$D218*$E218," ")," ")," ")</f>
        <v>4</v>
      </c>
      <c r="O218" s="102" t="str">
        <f>IF(ISNUMBER(SEARCH("squat",$B218)),IF($C218&gt;=0.7,IF($C218&lt;0.8,$D218*$E218," ")," ")," ")</f>
        <v xml:space="preserve"> </v>
      </c>
      <c r="P218" s="102" t="str">
        <f>IF(ISNUMBER(SEARCH("squat",$B218)),IF($C218&gt;=0.8,IF($C218&lt;0.9,$D218*$E218," ")," ")," ")</f>
        <v xml:space="preserve"> </v>
      </c>
      <c r="Q218" s="102" t="str">
        <f>IF(ISNUMBER(SEARCH("squat",$B218)),IF($C218&gt;=0.9,$D218*$E218," ")," ")</f>
        <v xml:space="preserve"> </v>
      </c>
      <c r="R218" s="4"/>
      <c r="S218" s="4"/>
      <c r="T218" s="4"/>
      <c r="U218" s="4"/>
      <c r="V218" s="4"/>
      <c r="W218" s="4"/>
      <c r="X218" s="4"/>
      <c r="Y218" s="4"/>
      <c r="Z218" s="4"/>
      <c r="AA218" s="4"/>
      <c r="AB218" s="5"/>
      <c r="AC218" s="7"/>
      <c r="AD218" s="8"/>
      <c r="AE218" s="8"/>
      <c r="AF218" s="8"/>
      <c r="AG218" s="8"/>
      <c r="AH218" s="8"/>
      <c r="AI218" s="8"/>
      <c r="AJ218" s="16"/>
    </row>
    <row r="219" spans="1:36">
      <c r="A219" s="38"/>
      <c r="B219" s="33" t="str">
        <f>+B218</f>
        <v>Squat w. chains</v>
      </c>
      <c r="C219" s="35">
        <v>0.7</v>
      </c>
      <c r="D219" s="36">
        <v>3</v>
      </c>
      <c r="E219" s="37">
        <v>1</v>
      </c>
      <c r="F219" s="36">
        <f>MROUND(SQ*C219,AR)</f>
        <v>70</v>
      </c>
      <c r="G219" s="101">
        <f t="shared" si="212"/>
        <v>3</v>
      </c>
      <c r="H219" s="101">
        <f t="shared" si="213"/>
        <v>210</v>
      </c>
      <c r="I219" s="4"/>
      <c r="J219" s="4"/>
      <c r="K219" s="4"/>
      <c r="L219" s="4"/>
      <c r="M219" s="102" t="str">
        <f>IF(ISNUMBER(SEARCH("squat",$B219)),IF($C219&gt;=0.5,IF($C219&lt;0.6,$D219*$E219," ")," ")," ")</f>
        <v xml:space="preserve"> </v>
      </c>
      <c r="N219" s="102" t="str">
        <f>IF(ISNUMBER(SEARCH("squat",$B219)),IF($C219&gt;=0.6,IF($C219&lt;0.7,$D219*$E219," ")," ")," ")</f>
        <v xml:space="preserve"> </v>
      </c>
      <c r="O219" s="102">
        <f>IF(ISNUMBER(SEARCH("squat",$B219)),IF($C219&gt;=0.7,IF($C219&lt;0.8,$D219*$E219," ")," ")," ")</f>
        <v>3</v>
      </c>
      <c r="P219" s="102" t="str">
        <f>IF(ISNUMBER(SEARCH("squat",$B219)),IF($C219&gt;=0.8,IF($C219&lt;0.9,$D219*$E219," ")," ")," ")</f>
        <v xml:space="preserve"> </v>
      </c>
      <c r="Q219" s="102" t="str">
        <f>IF(ISNUMBER(SEARCH("squat",$B219)),IF($C219&gt;=0.9,$D219*$E219," ")," ")</f>
        <v xml:space="preserve"> </v>
      </c>
      <c r="R219" s="4"/>
      <c r="S219" s="4"/>
      <c r="T219" s="4"/>
      <c r="U219" s="4"/>
      <c r="V219" s="4"/>
      <c r="W219" s="4"/>
      <c r="X219" s="4"/>
      <c r="Y219" s="4"/>
      <c r="Z219" s="4"/>
      <c r="AA219" s="4"/>
      <c r="AB219" s="5"/>
      <c r="AC219" s="7"/>
      <c r="AD219" s="8"/>
      <c r="AE219" s="8"/>
      <c r="AF219" s="8"/>
      <c r="AG219" s="8"/>
      <c r="AH219" s="8"/>
      <c r="AI219" s="8"/>
      <c r="AJ219" s="16"/>
    </row>
    <row r="220" spans="1:36">
      <c r="A220" s="38"/>
      <c r="B220" s="33" t="str">
        <f>+B219</f>
        <v>Squat w. chains</v>
      </c>
      <c r="C220" s="35">
        <v>0.8</v>
      </c>
      <c r="D220" s="36">
        <v>2</v>
      </c>
      <c r="E220" s="37">
        <v>4</v>
      </c>
      <c r="F220" s="36">
        <f>MROUND(SQ*C220,AR)</f>
        <v>80</v>
      </c>
      <c r="G220" s="101">
        <f t="shared" si="212"/>
        <v>8</v>
      </c>
      <c r="H220" s="101">
        <f t="shared" si="213"/>
        <v>640</v>
      </c>
      <c r="I220" s="4"/>
      <c r="J220" s="4"/>
      <c r="K220" s="4"/>
      <c r="L220" s="4"/>
      <c r="M220" s="102" t="str">
        <f>IF(ISNUMBER(SEARCH("squat",$B220)),IF($C220&gt;=0.5,IF($C220&lt;0.6,$D220*$E220," ")," ")," ")</f>
        <v xml:space="preserve"> </v>
      </c>
      <c r="N220" s="102" t="str">
        <f>IF(ISNUMBER(SEARCH("squat",$B220)),IF($C220&gt;=0.6,IF($C220&lt;0.7,$D220*$E220," ")," ")," ")</f>
        <v xml:space="preserve"> </v>
      </c>
      <c r="O220" s="102" t="str">
        <f>IF(ISNUMBER(SEARCH("squat",$B220)),IF($C220&gt;=0.7,IF($C220&lt;0.8,$D220*$E220," ")," ")," ")</f>
        <v xml:space="preserve"> </v>
      </c>
      <c r="P220" s="102">
        <f>IF(ISNUMBER(SEARCH("squat",$B220)),IF($C220&gt;=0.8,IF($C220&lt;0.9,$D220*$E220," ")," ")," ")</f>
        <v>8</v>
      </c>
      <c r="Q220" s="102" t="str">
        <f>IF(ISNUMBER(SEARCH("squat",$B220)),IF($C220&gt;=0.9,$D220*$E220," ")," ")</f>
        <v xml:space="preserve"> </v>
      </c>
      <c r="R220" s="4"/>
      <c r="S220" s="4"/>
      <c r="T220" s="4"/>
      <c r="U220" s="4"/>
      <c r="V220" s="4"/>
      <c r="W220" s="4"/>
      <c r="X220" s="4"/>
      <c r="Y220" s="4"/>
      <c r="Z220" s="4"/>
      <c r="AA220" s="4"/>
      <c r="AB220" s="5"/>
      <c r="AC220" s="6"/>
      <c r="AD220" s="6"/>
      <c r="AE220" s="6"/>
      <c r="AF220" s="6"/>
      <c r="AG220" s="8"/>
      <c r="AH220" s="8"/>
      <c r="AI220" s="8"/>
      <c r="AJ220" s="16"/>
    </row>
    <row r="221" spans="1:36">
      <c r="AJ221" s="16"/>
    </row>
    <row r="222" spans="1:36">
      <c r="A222" s="23">
        <v>4</v>
      </c>
      <c r="B222" s="6" t="s">
        <v>58</v>
      </c>
      <c r="C222" s="24"/>
      <c r="D222" s="25">
        <v>8</v>
      </c>
      <c r="E222" s="26">
        <v>5</v>
      </c>
      <c r="F222" s="25"/>
      <c r="G222" s="4"/>
      <c r="H222" s="4"/>
      <c r="I222" s="4"/>
      <c r="J222" s="4"/>
      <c r="K222" s="4"/>
      <c r="L222" s="4"/>
      <c r="M222" s="4"/>
      <c r="N222" s="4"/>
      <c r="O222" s="4"/>
      <c r="P222" s="4"/>
      <c r="Q222" s="4"/>
      <c r="R222" s="4"/>
      <c r="S222" s="4"/>
      <c r="T222" s="4"/>
      <c r="U222" s="4"/>
      <c r="V222" s="4"/>
      <c r="W222" s="4"/>
      <c r="X222" s="4"/>
      <c r="Y222" s="4"/>
      <c r="Z222" s="4"/>
      <c r="AA222" s="4"/>
      <c r="AB222" s="8"/>
      <c r="AC222" s="22"/>
      <c r="AD222" s="22"/>
      <c r="AE222" s="22"/>
      <c r="AF222" s="22"/>
      <c r="AG222" s="22"/>
      <c r="AH222" s="8"/>
      <c r="AI222" s="8"/>
      <c r="AJ222" s="16"/>
    </row>
    <row r="223" spans="1:36">
      <c r="A223" s="23">
        <v>5</v>
      </c>
      <c r="B223" s="6" t="s">
        <v>9</v>
      </c>
      <c r="C223" s="24"/>
      <c r="D223" s="25">
        <v>6</v>
      </c>
      <c r="E223" s="26">
        <v>5</v>
      </c>
      <c r="F223" s="25"/>
      <c r="G223" s="4"/>
      <c r="H223" s="4"/>
      <c r="I223" s="4"/>
      <c r="J223" s="4"/>
      <c r="K223" s="4"/>
      <c r="L223" s="4"/>
      <c r="M223" s="4"/>
      <c r="N223" s="4"/>
      <c r="O223" s="4"/>
      <c r="P223" s="4"/>
      <c r="Q223" s="4"/>
      <c r="R223" s="4"/>
      <c r="S223" s="4"/>
      <c r="T223" s="4"/>
      <c r="U223" s="4"/>
      <c r="V223" s="4"/>
      <c r="W223" s="4"/>
      <c r="X223" s="4"/>
      <c r="Y223" s="4"/>
      <c r="Z223" s="4"/>
      <c r="AA223" s="4"/>
      <c r="AB223" s="8"/>
      <c r="AC223" s="22"/>
      <c r="AD223" s="22"/>
      <c r="AE223" s="22"/>
      <c r="AF223" s="22"/>
      <c r="AG223" s="22"/>
      <c r="AH223" s="8"/>
      <c r="AI223" s="8"/>
      <c r="AJ223" s="16"/>
    </row>
    <row r="224" spans="1:36">
      <c r="A224" s="23">
        <v>6</v>
      </c>
      <c r="B224" s="6" t="s">
        <v>48</v>
      </c>
      <c r="C224" s="24"/>
      <c r="D224" s="25">
        <v>5</v>
      </c>
      <c r="E224" s="26">
        <v>5</v>
      </c>
      <c r="F224" s="25"/>
      <c r="G224" s="4"/>
      <c r="H224" s="4"/>
      <c r="I224" s="4"/>
      <c r="J224" s="4"/>
      <c r="K224" s="4"/>
      <c r="L224" s="4"/>
      <c r="M224" s="4"/>
      <c r="N224" s="4"/>
      <c r="O224" s="4"/>
      <c r="P224" s="4"/>
      <c r="Q224" s="4"/>
      <c r="R224" s="4"/>
      <c r="S224" s="4"/>
      <c r="T224" s="4"/>
      <c r="U224" s="4"/>
      <c r="V224" s="4"/>
      <c r="W224" s="4"/>
      <c r="X224" s="4"/>
      <c r="Y224" s="4"/>
      <c r="Z224" s="4"/>
      <c r="AA224" s="4"/>
      <c r="AB224" s="27"/>
      <c r="AC224" s="22"/>
      <c r="AD224" s="22"/>
      <c r="AE224" s="22"/>
      <c r="AF224" s="6"/>
      <c r="AG224" s="6"/>
      <c r="AH224" s="27"/>
      <c r="AI224" s="27"/>
      <c r="AJ224" s="19"/>
    </row>
    <row r="225" spans="1:36">
      <c r="G225" s="4"/>
      <c r="H225" s="4"/>
      <c r="I225" s="4"/>
      <c r="J225" s="4"/>
      <c r="K225" s="4"/>
      <c r="L225" s="4"/>
      <c r="M225" s="4"/>
      <c r="N225" s="4"/>
      <c r="O225" s="4"/>
      <c r="P225" s="4"/>
      <c r="Q225" s="4"/>
      <c r="R225" s="4"/>
      <c r="S225" s="4"/>
      <c r="T225" s="4"/>
      <c r="U225" s="4"/>
      <c r="V225" s="4"/>
      <c r="W225" s="4"/>
      <c r="X225" s="4"/>
      <c r="Y225" s="4"/>
      <c r="Z225" s="4"/>
      <c r="AA225" s="4"/>
    </row>
    <row r="226" spans="1:36" ht="15" thickBot="1">
      <c r="G226" s="4"/>
      <c r="H226" s="4"/>
      <c r="I226" s="4"/>
      <c r="J226" s="4"/>
      <c r="K226" s="4"/>
      <c r="L226" s="4"/>
      <c r="M226" s="4"/>
      <c r="N226" s="4"/>
      <c r="O226" s="4"/>
      <c r="P226" s="4"/>
      <c r="Q226" s="4"/>
      <c r="R226" s="4"/>
      <c r="S226" s="4"/>
      <c r="T226" s="4"/>
      <c r="U226" s="4"/>
      <c r="V226" s="4"/>
      <c r="W226" s="4"/>
      <c r="X226" s="4"/>
      <c r="Y226" s="4"/>
      <c r="Z226" s="4"/>
      <c r="AA226" s="4"/>
    </row>
    <row r="227" spans="1:36" ht="15" thickBot="1">
      <c r="A227" s="409" t="s">
        <v>20</v>
      </c>
      <c r="B227" s="410"/>
      <c r="C227" s="59" t="s">
        <v>0</v>
      </c>
      <c r="D227" s="59" t="s">
        <v>5</v>
      </c>
      <c r="E227" s="59" t="s">
        <v>6</v>
      </c>
      <c r="F227" s="369" t="s">
        <v>7</v>
      </c>
      <c r="G227" s="4"/>
      <c r="H227" s="4"/>
      <c r="I227" s="4"/>
      <c r="J227" s="4"/>
      <c r="K227" s="4"/>
      <c r="L227" s="4"/>
      <c r="M227" s="4"/>
      <c r="N227" s="4"/>
      <c r="O227" s="4"/>
      <c r="P227" s="4"/>
      <c r="Q227" s="4"/>
      <c r="R227" s="4"/>
      <c r="S227" s="4"/>
      <c r="T227" s="4"/>
      <c r="U227" s="4"/>
      <c r="V227" s="4"/>
      <c r="W227" s="4"/>
      <c r="X227" s="4"/>
      <c r="Y227" s="4"/>
      <c r="Z227" s="4"/>
      <c r="AA227" s="4"/>
    </row>
    <row r="228" spans="1:36">
      <c r="G228" s="4"/>
      <c r="H228" s="4"/>
      <c r="I228" s="4"/>
      <c r="J228" s="4"/>
      <c r="K228" s="4"/>
      <c r="L228" s="4"/>
      <c r="M228" s="4"/>
      <c r="N228" s="4"/>
      <c r="O228" s="4"/>
      <c r="P228" s="4"/>
      <c r="Q228" s="4"/>
      <c r="R228" s="4"/>
      <c r="S228" s="4"/>
      <c r="T228" s="4"/>
      <c r="U228" s="4"/>
      <c r="V228" s="4"/>
      <c r="W228" s="4"/>
      <c r="X228" s="4"/>
      <c r="Y228" s="4"/>
      <c r="Z228" s="4"/>
      <c r="AA228" s="4"/>
    </row>
    <row r="229" spans="1:36">
      <c r="A229" s="21">
        <v>1</v>
      </c>
      <c r="B229" s="9" t="s">
        <v>8</v>
      </c>
      <c r="C229" s="10">
        <v>0.5</v>
      </c>
      <c r="D229" s="11">
        <v>4</v>
      </c>
      <c r="E229" s="12">
        <v>1</v>
      </c>
      <c r="F229" s="11">
        <f t="shared" ref="F229:F233" si="214">MROUND(BP*C229,AR)</f>
        <v>50</v>
      </c>
      <c r="G229" s="4"/>
      <c r="H229" s="4"/>
      <c r="I229" s="58">
        <f t="shared" ref="I229:I233" si="215">+D229*E229</f>
        <v>4</v>
      </c>
      <c r="J229" s="58">
        <f t="shared" ref="J229:J233" si="216">+I229*F229</f>
        <v>200</v>
      </c>
      <c r="K229" s="4"/>
      <c r="L229" s="4"/>
      <c r="M229" s="4"/>
      <c r="N229" s="4"/>
      <c r="O229" s="4"/>
      <c r="P229" s="4"/>
      <c r="Q229" s="4"/>
      <c r="R229" s="58">
        <f t="shared" ref="R229:R233" si="217">IF(ISNUMBER(SEARCH("bench",$B229)),IF($C229&gt;=0.5,IF($C229&lt;0.6,$D229*$E229," ")," ")," ")</f>
        <v>4</v>
      </c>
      <c r="S229" s="58" t="str">
        <f t="shared" ref="S229:S233" si="218">IF(ISNUMBER(SEARCH("bench",$B229)),IF($C229&gt;=0.6,IF($C229&lt;0.7,$D229*$E229," ")," ")," ")</f>
        <v xml:space="preserve"> </v>
      </c>
      <c r="T229" s="58" t="str">
        <f t="shared" ref="T229:T233" si="219">IF(ISNUMBER(SEARCH("bench",$B229)),IF($C229&gt;=0.7,IF($C229&lt;0.8,$D229*$E229," ")," ")," ")</f>
        <v xml:space="preserve"> </v>
      </c>
      <c r="U229" s="58" t="str">
        <f t="shared" ref="U229:U233" si="220">IF(ISNUMBER(SEARCH("bench",$B229)),IF($C229&gt;=0.8,IF($C229&lt;0.9,$D229*$E229," ")," ")," ")</f>
        <v xml:space="preserve"> </v>
      </c>
      <c r="V229" s="58" t="str">
        <f t="shared" ref="V229:V233" si="221">IF(ISNUMBER(SEARCH("bench",$B229)),IF($C229&gt;=0.9,$D229*$E229," ")," ")</f>
        <v xml:space="preserve"> </v>
      </c>
      <c r="W229" s="4"/>
      <c r="X229" s="4"/>
      <c r="Y229" s="4"/>
      <c r="Z229" s="4"/>
      <c r="AA229" s="4"/>
      <c r="AB229" s="17"/>
      <c r="AC229" s="6"/>
      <c r="AD229" s="18"/>
      <c r="AE229" s="18"/>
      <c r="AF229" s="18"/>
      <c r="AG229" s="18"/>
      <c r="AH229" s="18"/>
      <c r="AI229" s="18"/>
      <c r="AJ229" s="14"/>
    </row>
    <row r="230" spans="1:36">
      <c r="A230" s="15"/>
      <c r="B230" s="20" t="str">
        <f>+B229</f>
        <v>BenchPress</v>
      </c>
      <c r="C230" s="10">
        <v>0.6</v>
      </c>
      <c r="D230" s="11">
        <v>4</v>
      </c>
      <c r="E230" s="12">
        <v>1</v>
      </c>
      <c r="F230" s="11">
        <f t="shared" si="214"/>
        <v>60</v>
      </c>
      <c r="G230" s="4"/>
      <c r="H230" s="4"/>
      <c r="I230" s="58">
        <f t="shared" si="215"/>
        <v>4</v>
      </c>
      <c r="J230" s="58">
        <f t="shared" si="216"/>
        <v>240</v>
      </c>
      <c r="K230" s="4"/>
      <c r="L230" s="4"/>
      <c r="M230" s="4"/>
      <c r="N230" s="4"/>
      <c r="O230" s="4"/>
      <c r="P230" s="4"/>
      <c r="Q230" s="4"/>
      <c r="R230" s="58" t="str">
        <f t="shared" si="217"/>
        <v xml:space="preserve"> </v>
      </c>
      <c r="S230" s="58">
        <f t="shared" si="218"/>
        <v>4</v>
      </c>
      <c r="T230" s="58" t="str">
        <f t="shared" si="219"/>
        <v xml:space="preserve"> </v>
      </c>
      <c r="U230" s="58" t="str">
        <f t="shared" si="220"/>
        <v xml:space="preserve"> </v>
      </c>
      <c r="V230" s="58" t="str">
        <f t="shared" si="221"/>
        <v xml:space="preserve"> </v>
      </c>
      <c r="W230" s="4"/>
      <c r="X230" s="4"/>
      <c r="Y230" s="4"/>
      <c r="Z230" s="4"/>
      <c r="AA230" s="4"/>
      <c r="AB230" s="5"/>
      <c r="AC230" s="7"/>
      <c r="AD230" s="8"/>
      <c r="AE230" s="8"/>
      <c r="AF230" s="8"/>
      <c r="AG230" s="8"/>
      <c r="AH230" s="8"/>
      <c r="AI230" s="8"/>
      <c r="AJ230" s="16"/>
    </row>
    <row r="231" spans="1:36">
      <c r="A231" s="21"/>
      <c r="B231" s="20" t="str">
        <f t="shared" ref="B231:B233" si="222">+B230</f>
        <v>BenchPress</v>
      </c>
      <c r="C231" s="10">
        <v>0.7</v>
      </c>
      <c r="D231" s="11">
        <v>3</v>
      </c>
      <c r="E231" s="12">
        <v>1</v>
      </c>
      <c r="F231" s="11">
        <f t="shared" si="214"/>
        <v>70</v>
      </c>
      <c r="G231" s="4"/>
      <c r="H231" s="4"/>
      <c r="I231" s="58">
        <f t="shared" si="215"/>
        <v>3</v>
      </c>
      <c r="J231" s="58">
        <f t="shared" si="216"/>
        <v>210</v>
      </c>
      <c r="K231" s="4"/>
      <c r="L231" s="4"/>
      <c r="M231" s="4"/>
      <c r="N231" s="4"/>
      <c r="O231" s="4"/>
      <c r="P231" s="4"/>
      <c r="Q231" s="4"/>
      <c r="R231" s="58" t="str">
        <f t="shared" si="217"/>
        <v xml:space="preserve"> </v>
      </c>
      <c r="S231" s="58" t="str">
        <f t="shared" si="218"/>
        <v xml:space="preserve"> </v>
      </c>
      <c r="T231" s="58">
        <f t="shared" si="219"/>
        <v>3</v>
      </c>
      <c r="U231" s="58" t="str">
        <f t="shared" si="220"/>
        <v xml:space="preserve"> </v>
      </c>
      <c r="V231" s="58" t="str">
        <f t="shared" si="221"/>
        <v xml:space="preserve"> </v>
      </c>
      <c r="W231" s="4"/>
      <c r="X231" s="4"/>
      <c r="Y231" s="4"/>
      <c r="Z231" s="4"/>
      <c r="AA231" s="4"/>
      <c r="AB231" s="5"/>
      <c r="AC231" s="6"/>
      <c r="AD231" s="8"/>
      <c r="AE231" s="8"/>
      <c r="AF231" s="8"/>
      <c r="AG231" s="8"/>
      <c r="AH231" s="8"/>
      <c r="AI231" s="8"/>
      <c r="AJ231" s="16"/>
    </row>
    <row r="232" spans="1:36">
      <c r="A232" s="15"/>
      <c r="B232" s="20" t="str">
        <f t="shared" si="222"/>
        <v>BenchPress</v>
      </c>
      <c r="C232" s="10">
        <v>0.8</v>
      </c>
      <c r="D232" s="11">
        <v>3</v>
      </c>
      <c r="E232" s="12">
        <v>2</v>
      </c>
      <c r="F232" s="11">
        <f t="shared" si="214"/>
        <v>80</v>
      </c>
      <c r="G232" s="4"/>
      <c r="H232" s="4"/>
      <c r="I232" s="58">
        <f t="shared" si="215"/>
        <v>6</v>
      </c>
      <c r="J232" s="58">
        <f t="shared" si="216"/>
        <v>480</v>
      </c>
      <c r="K232" s="4"/>
      <c r="L232" s="4"/>
      <c r="M232" s="4"/>
      <c r="N232" s="4"/>
      <c r="O232" s="4"/>
      <c r="P232" s="4"/>
      <c r="Q232" s="4"/>
      <c r="R232" s="58" t="str">
        <f t="shared" si="217"/>
        <v xml:space="preserve"> </v>
      </c>
      <c r="S232" s="58" t="str">
        <f t="shared" si="218"/>
        <v xml:space="preserve"> </v>
      </c>
      <c r="T232" s="58" t="str">
        <f t="shared" si="219"/>
        <v xml:space="preserve"> </v>
      </c>
      <c r="U232" s="58">
        <f t="shared" si="220"/>
        <v>6</v>
      </c>
      <c r="V232" s="58" t="str">
        <f t="shared" si="221"/>
        <v xml:space="preserve"> </v>
      </c>
      <c r="W232" s="4"/>
      <c r="X232" s="4"/>
      <c r="Y232" s="4"/>
      <c r="Z232" s="4"/>
      <c r="AA232" s="4"/>
      <c r="AB232" s="5"/>
      <c r="AC232" s="6"/>
      <c r="AD232" s="6"/>
      <c r="AE232" s="8"/>
      <c r="AF232" s="8"/>
      <c r="AG232" s="8"/>
      <c r="AH232" s="8"/>
      <c r="AI232" s="8"/>
      <c r="AJ232" s="16"/>
    </row>
    <row r="233" spans="1:36">
      <c r="A233" s="15"/>
      <c r="B233" s="20" t="str">
        <f t="shared" si="222"/>
        <v>BenchPress</v>
      </c>
      <c r="C233" s="10">
        <v>0.85</v>
      </c>
      <c r="D233" s="11">
        <v>2</v>
      </c>
      <c r="E233" s="12">
        <v>3</v>
      </c>
      <c r="F233" s="11">
        <f t="shared" si="214"/>
        <v>85</v>
      </c>
      <c r="G233" s="4"/>
      <c r="H233" s="4"/>
      <c r="I233" s="58">
        <f t="shared" si="215"/>
        <v>6</v>
      </c>
      <c r="J233" s="58">
        <f t="shared" si="216"/>
        <v>510</v>
      </c>
      <c r="K233" s="4"/>
      <c r="L233" s="4"/>
      <c r="M233" s="4"/>
      <c r="N233" s="4"/>
      <c r="O233" s="4"/>
      <c r="P233" s="4"/>
      <c r="Q233" s="4"/>
      <c r="R233" s="58" t="str">
        <f t="shared" si="217"/>
        <v xml:space="preserve"> </v>
      </c>
      <c r="S233" s="58" t="str">
        <f t="shared" si="218"/>
        <v xml:space="preserve"> </v>
      </c>
      <c r="T233" s="58" t="str">
        <f t="shared" si="219"/>
        <v xml:space="preserve"> </v>
      </c>
      <c r="U233" s="58">
        <f t="shared" si="220"/>
        <v>6</v>
      </c>
      <c r="V233" s="58" t="str">
        <f t="shared" si="221"/>
        <v xml:space="preserve"> </v>
      </c>
      <c r="W233" s="4"/>
      <c r="X233" s="4"/>
      <c r="Y233" s="4"/>
      <c r="Z233" s="4"/>
      <c r="AA233" s="4"/>
      <c r="AB233" s="5"/>
      <c r="AC233" s="41"/>
      <c r="AD233" s="6"/>
      <c r="AE233" s="6"/>
      <c r="AF233" s="8"/>
      <c r="AG233" s="8"/>
      <c r="AH233" s="8"/>
      <c r="AI233" s="8"/>
      <c r="AJ233" s="16"/>
    </row>
    <row r="234" spans="1:36">
      <c r="A234" s="31"/>
      <c r="B234" s="8"/>
      <c r="C234" s="8"/>
      <c r="D234" s="8"/>
      <c r="E234" s="8"/>
      <c r="F234" s="366"/>
      <c r="G234" s="4"/>
      <c r="H234" s="4"/>
      <c r="I234" s="4"/>
      <c r="J234" s="4"/>
      <c r="K234" s="4"/>
      <c r="L234" s="4"/>
      <c r="M234" s="4"/>
      <c r="N234" s="4"/>
      <c r="O234" s="4"/>
      <c r="P234" s="4"/>
      <c r="Q234" s="4"/>
      <c r="R234" s="4"/>
      <c r="S234" s="4"/>
      <c r="T234" s="4"/>
      <c r="U234" s="4"/>
      <c r="V234" s="4"/>
      <c r="W234" s="4"/>
      <c r="X234" s="4"/>
      <c r="Y234" s="4"/>
      <c r="Z234" s="4"/>
      <c r="AA234" s="4"/>
      <c r="AB234" s="5"/>
      <c r="AC234" s="8"/>
      <c r="AD234" s="8"/>
      <c r="AE234" s="8"/>
      <c r="AF234" s="8"/>
      <c r="AG234" s="8"/>
      <c r="AH234" s="8"/>
      <c r="AI234" s="8"/>
      <c r="AJ234" s="16"/>
    </row>
    <row r="235" spans="1:36">
      <c r="A235" s="130">
        <v>2</v>
      </c>
      <c r="B235" s="129" t="s">
        <v>67</v>
      </c>
      <c r="C235" s="74">
        <v>0.5</v>
      </c>
      <c r="D235" s="75">
        <v>4</v>
      </c>
      <c r="E235" s="75">
        <v>1</v>
      </c>
      <c r="F235" s="370">
        <f>MROUND(DL*C235,AR)</f>
        <v>50</v>
      </c>
      <c r="G235" s="4"/>
      <c r="H235" s="4"/>
      <c r="K235" s="98">
        <f>+D235*E235</f>
        <v>4</v>
      </c>
      <c r="L235" s="98">
        <f>+K235*F235</f>
        <v>200</v>
      </c>
      <c r="M235" s="4"/>
      <c r="N235" s="4"/>
      <c r="O235" s="4"/>
      <c r="P235" s="4"/>
      <c r="Q235" s="4"/>
      <c r="R235" s="4" t="str">
        <f>IF(ISNUMBER(SEARCH("bench",$B235)),IF($C235&gt;=0.5,IF($C235&lt;0.6,$D235*$E235," ")," ")," ")</f>
        <v xml:space="preserve"> </v>
      </c>
      <c r="S235" s="4" t="str">
        <f>IF(ISNUMBER(SEARCH("bench",$B235)),IF($C235&gt;=0.6,IF($C235&lt;0.7,$D235*$E235," ")," ")," ")</f>
        <v xml:space="preserve"> </v>
      </c>
      <c r="T235" s="4" t="str">
        <f>IF(ISNUMBER(SEARCH("bench",$B235)),IF($C235&gt;=0.7,IF($C235&lt;0.8,$D235*$E235," ")," ")," ")</f>
        <v xml:space="preserve"> </v>
      </c>
      <c r="U235" s="4" t="str">
        <f>IF(ISNUMBER(SEARCH("bench",$B235)),IF($C235&gt;=0.8,IF($C235&lt;0.9,$D235*$E235," ")," ")," ")</f>
        <v xml:space="preserve"> </v>
      </c>
      <c r="V235" s="4" t="str">
        <f>IF(ISNUMBER(SEARCH("bench",$B235)),IF($C235&gt;=0.9,$D235*$E235," ")," ")</f>
        <v xml:space="preserve"> </v>
      </c>
      <c r="W235" s="103">
        <f t="shared" ref="W235:W239" si="223">IF(ISNUMBER(SEARCH("deadlift",$B235)),IF($C235&gt;=0.5,IF($C235&lt;0.6,$D235*$E235," ")," ")," ")</f>
        <v>4</v>
      </c>
      <c r="X235" s="103" t="str">
        <f t="shared" ref="X235:X239" si="224">IF(ISNUMBER(SEARCH("deadlift",$B235)),IF($C235&gt;=0.6,IF($C235&lt;0.7,$D235*$E235," ")," ")," ")</f>
        <v xml:space="preserve"> </v>
      </c>
      <c r="Y235" s="103" t="str">
        <f t="shared" ref="Y235:Y239" si="225">IF(ISNUMBER(SEARCH("deadlift",$B235)),IF($C235&gt;=0.7,IF($C235&lt;0.8,$D235*$E235," ")," ")," ")</f>
        <v xml:space="preserve"> </v>
      </c>
      <c r="Z235" s="103" t="str">
        <f t="shared" ref="Z235:Z239" si="226">IF(ISNUMBER(SEARCH("deadlift",$B235)),IF($C235&gt;=0.8,IF($C235&lt;0.9,$D235*$E235," ")," ")," ")</f>
        <v xml:space="preserve"> </v>
      </c>
      <c r="AA235" s="103" t="str">
        <f t="shared" ref="AA235:AA239" si="227">IF(ISNUMBER(SEARCH("deadlift",$B235)),IF($C235&gt;=0.9,$D235*$E235," ")," ")</f>
        <v xml:space="preserve"> </v>
      </c>
      <c r="AB235" s="5"/>
      <c r="AC235" s="84"/>
      <c r="AD235" s="8"/>
      <c r="AE235" s="8"/>
      <c r="AF235" s="8"/>
      <c r="AG235" s="8"/>
      <c r="AH235" s="8"/>
      <c r="AI235" s="8"/>
      <c r="AJ235" s="16"/>
    </row>
    <row r="236" spans="1:36">
      <c r="A236" s="80"/>
      <c r="B236" s="81" t="str">
        <f>+B235</f>
        <v>Deadlift</v>
      </c>
      <c r="C236" s="74">
        <v>0.6</v>
      </c>
      <c r="D236" s="75">
        <v>4</v>
      </c>
      <c r="E236" s="75">
        <v>2</v>
      </c>
      <c r="F236" s="370">
        <f>MROUND(DL*C236,AR)</f>
        <v>60</v>
      </c>
      <c r="G236" s="4"/>
      <c r="H236" s="4"/>
      <c r="K236" s="98">
        <f>+D236*E236</f>
        <v>8</v>
      </c>
      <c r="L236" s="98">
        <f>+K236*F236</f>
        <v>480</v>
      </c>
      <c r="M236" s="4"/>
      <c r="N236" s="4"/>
      <c r="O236" s="4"/>
      <c r="P236" s="4"/>
      <c r="Q236" s="4"/>
      <c r="R236" s="4" t="str">
        <f>IF(ISNUMBER(SEARCH("bench",$B236)),IF($C236&gt;=0.5,IF($C236&lt;0.6,$D236*$E236," ")," ")," ")</f>
        <v xml:space="preserve"> </v>
      </c>
      <c r="S236" s="4" t="str">
        <f>IF(ISNUMBER(SEARCH("bench",$B236)),IF($C236&gt;=0.6,IF($C236&lt;0.7,$D236*$E236," ")," ")," ")</f>
        <v xml:space="preserve"> </v>
      </c>
      <c r="T236" s="4" t="str">
        <f>IF(ISNUMBER(SEARCH("bench",$B236)),IF($C236&gt;=0.7,IF($C236&lt;0.8,$D236*$E236," ")," ")," ")</f>
        <v xml:space="preserve"> </v>
      </c>
      <c r="U236" s="4" t="str">
        <f>IF(ISNUMBER(SEARCH("bench",$B236)),IF($C236&gt;=0.8,IF($C236&lt;0.9,$D236*$E236," ")," ")," ")</f>
        <v xml:space="preserve"> </v>
      </c>
      <c r="V236" s="4" t="str">
        <f>IF(ISNUMBER(SEARCH("bench",$B236)),IF($C236&gt;=0.9,$D236*$E236," ")," ")</f>
        <v xml:space="preserve"> </v>
      </c>
      <c r="W236" s="103" t="str">
        <f t="shared" si="223"/>
        <v xml:space="preserve"> </v>
      </c>
      <c r="X236" s="103">
        <f t="shared" si="224"/>
        <v>8</v>
      </c>
      <c r="Y236" s="103" t="str">
        <f t="shared" si="225"/>
        <v xml:space="preserve"> </v>
      </c>
      <c r="Z236" s="103" t="str">
        <f t="shared" si="226"/>
        <v xml:space="preserve"> </v>
      </c>
      <c r="AA236" s="103" t="str">
        <f t="shared" si="227"/>
        <v xml:space="preserve"> </v>
      </c>
      <c r="AB236" s="5"/>
      <c r="AC236" s="70"/>
      <c r="AD236" s="70"/>
      <c r="AE236" s="8"/>
      <c r="AF236" s="8"/>
      <c r="AG236" s="8"/>
      <c r="AH236" s="8"/>
      <c r="AI236" s="8"/>
      <c r="AJ236" s="16"/>
    </row>
    <row r="237" spans="1:36">
      <c r="A237" s="89"/>
      <c r="B237" s="68" t="str">
        <f t="shared" ref="B237:B239" si="228">+B236</f>
        <v>Deadlift</v>
      </c>
      <c r="C237" s="74">
        <v>0.7</v>
      </c>
      <c r="D237" s="75">
        <v>3</v>
      </c>
      <c r="E237" s="75">
        <v>2</v>
      </c>
      <c r="F237" s="370">
        <f>MROUND(DL*C237,AR)</f>
        <v>70</v>
      </c>
      <c r="G237" s="4"/>
      <c r="H237" s="4"/>
      <c r="K237" s="98">
        <f>+D237*E237</f>
        <v>6</v>
      </c>
      <c r="L237" s="98">
        <f>+K237*F237</f>
        <v>420</v>
      </c>
      <c r="M237" s="4"/>
      <c r="N237" s="4"/>
      <c r="O237" s="4"/>
      <c r="P237" s="4"/>
      <c r="Q237" s="4"/>
      <c r="R237" s="4" t="str">
        <f>IF(ISNUMBER(SEARCH("bench",$B237)),IF($C237&gt;=0.5,IF($C237&lt;0.6,$D237*$E237," ")," ")," ")</f>
        <v xml:space="preserve"> </v>
      </c>
      <c r="S237" s="4" t="str">
        <f>IF(ISNUMBER(SEARCH("bench",$B237)),IF($C237&gt;=0.6,IF($C237&lt;0.7,$D237*$E237," ")," ")," ")</f>
        <v xml:space="preserve"> </v>
      </c>
      <c r="T237" s="4" t="str">
        <f>IF(ISNUMBER(SEARCH("bench",$B237)),IF($C237&gt;=0.7,IF($C237&lt;0.8,$D237*$E237," ")," ")," ")</f>
        <v xml:space="preserve"> </v>
      </c>
      <c r="U237" s="4" t="str">
        <f>IF(ISNUMBER(SEARCH("bench",$B237)),IF($C237&gt;=0.8,IF($C237&lt;0.9,$D237*$E237," ")," ")," ")</f>
        <v xml:space="preserve"> </v>
      </c>
      <c r="V237" s="4" t="str">
        <f>IF(ISNUMBER(SEARCH("bench",$B237)),IF($C237&gt;=0.9,$D237*$E237," ")," ")</f>
        <v xml:space="preserve"> </v>
      </c>
      <c r="W237" s="103" t="str">
        <f t="shared" si="223"/>
        <v xml:space="preserve"> </v>
      </c>
      <c r="X237" s="103" t="str">
        <f t="shared" si="224"/>
        <v xml:space="preserve"> </v>
      </c>
      <c r="Y237" s="103">
        <f t="shared" si="225"/>
        <v>6</v>
      </c>
      <c r="Z237" s="103" t="str">
        <f t="shared" si="226"/>
        <v xml:space="preserve"> </v>
      </c>
      <c r="AA237" s="103" t="str">
        <f t="shared" si="227"/>
        <v xml:space="preserve"> </v>
      </c>
      <c r="AB237" s="5"/>
      <c r="AC237" s="6"/>
      <c r="AD237" s="6"/>
      <c r="AE237" s="8"/>
      <c r="AF237" s="8"/>
      <c r="AG237" s="8"/>
      <c r="AH237" s="8"/>
      <c r="AI237" s="8"/>
      <c r="AJ237" s="16"/>
    </row>
    <row r="238" spans="1:36">
      <c r="A238" s="80"/>
      <c r="B238" s="81" t="str">
        <f>+B237</f>
        <v>Deadlift</v>
      </c>
      <c r="C238" s="74">
        <v>0.8</v>
      </c>
      <c r="D238" s="75">
        <v>3</v>
      </c>
      <c r="E238" s="75">
        <v>2</v>
      </c>
      <c r="F238" s="370">
        <f>MROUND(DL*C238,AR)</f>
        <v>80</v>
      </c>
      <c r="G238" s="4"/>
      <c r="H238" s="4"/>
      <c r="K238" s="98">
        <f>+D238*E238</f>
        <v>6</v>
      </c>
      <c r="L238" s="98">
        <f>+K238*F238</f>
        <v>480</v>
      </c>
      <c r="M238" s="4"/>
      <c r="N238" s="4"/>
      <c r="O238" s="4"/>
      <c r="P238" s="4"/>
      <c r="Q238" s="4"/>
      <c r="R238" s="4" t="str">
        <f>IF(ISNUMBER(SEARCH("bench",$B238)),IF($C238&gt;=0.5,IF($C238&lt;0.6,$D238*$E238," ")," ")," ")</f>
        <v xml:space="preserve"> </v>
      </c>
      <c r="S238" s="4" t="str">
        <f>IF(ISNUMBER(SEARCH("bench",$B238)),IF($C238&gt;=0.6,IF($C238&lt;0.7,$D238*$E238," ")," ")," ")</f>
        <v xml:space="preserve"> </v>
      </c>
      <c r="T238" s="4" t="str">
        <f>IF(ISNUMBER(SEARCH("bench",$B238)),IF($C238&gt;=0.7,IF($C238&lt;0.8,$D238*$E238," ")," ")," ")</f>
        <v xml:space="preserve"> </v>
      </c>
      <c r="U238" s="4" t="str">
        <f>IF(ISNUMBER(SEARCH("bench",$B238)),IF($C238&gt;=0.8,IF($C238&lt;0.9,$D238*$E238," ")," ")," ")</f>
        <v xml:space="preserve"> </v>
      </c>
      <c r="V238" s="4" t="str">
        <f>IF(ISNUMBER(SEARCH("bench",$B238)),IF($C238&gt;=0.9,$D238*$E238," ")," ")</f>
        <v xml:space="preserve"> </v>
      </c>
      <c r="W238" s="103" t="str">
        <f t="shared" si="223"/>
        <v xml:space="preserve"> </v>
      </c>
      <c r="X238" s="103" t="str">
        <f t="shared" si="224"/>
        <v xml:space="preserve"> </v>
      </c>
      <c r="Y238" s="103" t="str">
        <f t="shared" si="225"/>
        <v xml:space="preserve"> </v>
      </c>
      <c r="Z238" s="103">
        <f t="shared" si="226"/>
        <v>6</v>
      </c>
      <c r="AA238" s="103" t="str">
        <f t="shared" si="227"/>
        <v xml:space="preserve"> </v>
      </c>
      <c r="AB238" s="5"/>
      <c r="AC238" s="70"/>
      <c r="AD238" s="70"/>
      <c r="AE238" s="8"/>
      <c r="AF238" s="8"/>
      <c r="AG238" s="8"/>
      <c r="AH238" s="8"/>
      <c r="AI238" s="8"/>
      <c r="AJ238" s="16"/>
    </row>
    <row r="239" spans="1:36">
      <c r="A239" s="89"/>
      <c r="B239" s="68" t="str">
        <f t="shared" si="228"/>
        <v>Deadlift</v>
      </c>
      <c r="C239" s="74">
        <v>0.85</v>
      </c>
      <c r="D239" s="75">
        <v>2</v>
      </c>
      <c r="E239" s="75">
        <v>3</v>
      </c>
      <c r="F239" s="370">
        <f>MROUND(DL*C239,AR)</f>
        <v>85</v>
      </c>
      <c r="G239" s="4"/>
      <c r="H239" s="4"/>
      <c r="K239" s="98">
        <f>+D239*E239</f>
        <v>6</v>
      </c>
      <c r="L239" s="98">
        <f>+K239*F239</f>
        <v>510</v>
      </c>
      <c r="M239" s="4"/>
      <c r="N239" s="4"/>
      <c r="O239" s="4"/>
      <c r="P239" s="4"/>
      <c r="Q239" s="4"/>
      <c r="R239" s="4" t="str">
        <f>IF(ISNUMBER(SEARCH("bench",$B239)),IF($C239&gt;=0.5,IF($C239&lt;0.6,$D239*$E239," ")," ")," ")</f>
        <v xml:space="preserve"> </v>
      </c>
      <c r="S239" s="4" t="str">
        <f>IF(ISNUMBER(SEARCH("bench",$B239)),IF($C239&gt;=0.6,IF($C239&lt;0.7,$D239*$E239," ")," ")," ")</f>
        <v xml:space="preserve"> </v>
      </c>
      <c r="T239" s="4" t="str">
        <f>IF(ISNUMBER(SEARCH("bench",$B239)),IF($C239&gt;=0.7,IF($C239&lt;0.8,$D239*$E239," ")," ")," ")</f>
        <v xml:space="preserve"> </v>
      </c>
      <c r="U239" s="4" t="str">
        <f>IF(ISNUMBER(SEARCH("bench",$B239)),IF($C239&gt;=0.8,IF($C239&lt;0.9,$D239*$E239," ")," ")," ")</f>
        <v xml:space="preserve"> </v>
      </c>
      <c r="V239" s="4" t="str">
        <f>IF(ISNUMBER(SEARCH("bench",$B239)),IF($C239&gt;=0.9,$D239*$E239," ")," ")</f>
        <v xml:space="preserve"> </v>
      </c>
      <c r="W239" s="103" t="str">
        <f t="shared" si="223"/>
        <v xml:space="preserve"> </v>
      </c>
      <c r="X239" s="103" t="str">
        <f t="shared" si="224"/>
        <v xml:space="preserve"> </v>
      </c>
      <c r="Y239" s="103" t="str">
        <f t="shared" si="225"/>
        <v xml:space="preserve"> </v>
      </c>
      <c r="Z239" s="103">
        <f t="shared" si="226"/>
        <v>6</v>
      </c>
      <c r="AA239" s="103" t="str">
        <f t="shared" si="227"/>
        <v xml:space="preserve"> </v>
      </c>
      <c r="AB239" s="5"/>
      <c r="AC239" s="6"/>
      <c r="AD239" s="6"/>
      <c r="AE239" s="6"/>
      <c r="AF239" s="8"/>
      <c r="AG239" s="8"/>
      <c r="AH239" s="8"/>
      <c r="AI239" s="8"/>
      <c r="AJ239" s="16"/>
    </row>
    <row r="240" spans="1:36">
      <c r="A240" s="31"/>
      <c r="B240" s="8"/>
      <c r="C240" s="8"/>
      <c r="D240" s="8"/>
      <c r="E240" s="8"/>
      <c r="F240" s="366"/>
      <c r="G240" s="4"/>
      <c r="H240" s="4"/>
      <c r="I240" s="4"/>
      <c r="J240" s="4"/>
      <c r="K240" s="4"/>
      <c r="L240" s="4"/>
      <c r="M240" s="4"/>
      <c r="N240" s="4"/>
      <c r="O240" s="4"/>
      <c r="P240" s="4"/>
      <c r="Q240" s="4"/>
      <c r="R240" s="4"/>
      <c r="S240" s="4"/>
      <c r="T240" s="4"/>
      <c r="U240" s="4"/>
      <c r="V240" s="4"/>
      <c r="W240" s="4"/>
      <c r="X240" s="4"/>
      <c r="Y240" s="4"/>
      <c r="Z240" s="4"/>
      <c r="AA240" s="4"/>
      <c r="AB240" s="5"/>
      <c r="AC240" s="8"/>
      <c r="AD240" s="8"/>
      <c r="AE240" s="8"/>
      <c r="AF240" s="8"/>
      <c r="AG240" s="8"/>
      <c r="AH240" s="8"/>
      <c r="AI240" s="8"/>
      <c r="AJ240" s="16"/>
    </row>
    <row r="241" spans="1:36">
      <c r="A241" s="15">
        <v>3</v>
      </c>
      <c r="B241" s="116" t="s">
        <v>100</v>
      </c>
      <c r="C241" s="143">
        <v>0.5</v>
      </c>
      <c r="D241" s="144">
        <v>5</v>
      </c>
      <c r="E241" s="145">
        <v>1</v>
      </c>
      <c r="F241" s="144">
        <f t="shared" ref="F241:F243" si="229">MROUND(BP*C241,AR)</f>
        <v>50</v>
      </c>
      <c r="G241" s="4"/>
      <c r="H241" s="4"/>
      <c r="I241" s="58">
        <f t="shared" ref="I241:I243" si="230">+D241*E241</f>
        <v>5</v>
      </c>
      <c r="J241" s="58">
        <f t="shared" ref="J241:J243" si="231">+I241*F241</f>
        <v>250</v>
      </c>
      <c r="K241" s="4"/>
      <c r="L241" s="4"/>
      <c r="M241" s="4"/>
      <c r="N241" s="4"/>
      <c r="O241" s="4"/>
      <c r="P241" s="4"/>
      <c r="Q241" s="4"/>
      <c r="R241" s="146">
        <f t="shared" ref="R241:R243" si="232">IF(ISNUMBER(SEARCH("bench",$B241)),IF($C241&gt;=0.5,IF($C241&lt;0.6,$D241*$E241," ")," ")," ")</f>
        <v>5</v>
      </c>
      <c r="S241" s="146" t="str">
        <f t="shared" ref="S241:S243" si="233">IF(ISNUMBER(SEARCH("bench",$B241)),IF($C241&gt;=0.6,IF($C241&lt;0.7,$D241*$E241," ")," ")," ")</f>
        <v xml:space="preserve"> </v>
      </c>
      <c r="T241" s="146" t="str">
        <f t="shared" ref="T241:T243" si="234">IF(ISNUMBER(SEARCH("bench",$B241)),IF($C241&gt;=0.7,IF($C241&lt;0.8,$D241*$E241," ")," ")," ")</f>
        <v xml:space="preserve"> </v>
      </c>
      <c r="U241" s="146" t="str">
        <f t="shared" ref="U241:U243" si="235">IF(ISNUMBER(SEARCH("bench",$B241)),IF($C241&gt;=0.8,IF($C241&lt;0.9,$D241*$E241," ")," ")," ")</f>
        <v xml:space="preserve"> </v>
      </c>
      <c r="V241" s="146" t="str">
        <f t="shared" ref="V241:V243" si="236">IF(ISNUMBER(SEARCH("bench",$B241)),IF($C241&gt;=0.9,$D241*$E241," ")," ")</f>
        <v xml:space="preserve"> </v>
      </c>
      <c r="W241" s="4"/>
      <c r="X241" s="4"/>
      <c r="Y241" s="4"/>
      <c r="Z241" s="4"/>
      <c r="AA241" s="4"/>
      <c r="AB241" s="5"/>
      <c r="AC241" s="142"/>
      <c r="AD241" s="8"/>
      <c r="AE241" s="8"/>
      <c r="AF241" s="8"/>
      <c r="AG241" s="8"/>
      <c r="AH241" s="8"/>
      <c r="AI241" s="8"/>
      <c r="AJ241" s="16"/>
    </row>
    <row r="242" spans="1:36">
      <c r="A242" s="15"/>
      <c r="B242" s="20" t="str">
        <f>+B241</f>
        <v>Middle grip BenchPress</v>
      </c>
      <c r="C242" s="10">
        <v>0.6</v>
      </c>
      <c r="D242" s="11">
        <v>5</v>
      </c>
      <c r="E242" s="12">
        <v>1</v>
      </c>
      <c r="F242" s="11">
        <f t="shared" si="229"/>
        <v>60</v>
      </c>
      <c r="G242" s="4"/>
      <c r="H242" s="4"/>
      <c r="I242" s="58">
        <f t="shared" si="230"/>
        <v>5</v>
      </c>
      <c r="J242" s="58">
        <f t="shared" si="231"/>
        <v>300</v>
      </c>
      <c r="K242" s="4"/>
      <c r="L242" s="4"/>
      <c r="M242" s="4"/>
      <c r="N242" s="4"/>
      <c r="O242" s="4"/>
      <c r="P242" s="4"/>
      <c r="Q242" s="4"/>
      <c r="R242" s="58" t="str">
        <f t="shared" si="232"/>
        <v xml:space="preserve"> </v>
      </c>
      <c r="S242" s="58">
        <f t="shared" si="233"/>
        <v>5</v>
      </c>
      <c r="T242" s="58" t="str">
        <f t="shared" si="234"/>
        <v xml:space="preserve"> </v>
      </c>
      <c r="U242" s="58" t="str">
        <f t="shared" si="235"/>
        <v xml:space="preserve"> </v>
      </c>
      <c r="V242" s="58" t="str">
        <f t="shared" si="236"/>
        <v xml:space="preserve"> </v>
      </c>
      <c r="W242" s="4"/>
      <c r="X242" s="4"/>
      <c r="Y242" s="4"/>
      <c r="Z242" s="4"/>
      <c r="AA242" s="4"/>
      <c r="AB242" s="5"/>
      <c r="AC242" s="7"/>
      <c r="AD242" s="8"/>
      <c r="AE242" s="8"/>
      <c r="AF242" s="8"/>
      <c r="AG242" s="8"/>
      <c r="AH242" s="8"/>
      <c r="AI242" s="8"/>
      <c r="AJ242" s="16"/>
    </row>
    <row r="243" spans="1:36">
      <c r="A243" s="21"/>
      <c r="B243" s="20" t="str">
        <f t="shared" ref="B243" si="237">+B242</f>
        <v>Middle grip BenchPress</v>
      </c>
      <c r="C243" s="10">
        <v>0.7</v>
      </c>
      <c r="D243" s="11">
        <v>4</v>
      </c>
      <c r="E243" s="12">
        <v>4</v>
      </c>
      <c r="F243" s="11">
        <f t="shared" si="229"/>
        <v>70</v>
      </c>
      <c r="G243" s="4"/>
      <c r="H243" s="4"/>
      <c r="I243" s="58">
        <f t="shared" si="230"/>
        <v>16</v>
      </c>
      <c r="J243" s="58">
        <f t="shared" si="231"/>
        <v>1120</v>
      </c>
      <c r="K243" s="4"/>
      <c r="L243" s="4"/>
      <c r="M243" s="4"/>
      <c r="N243" s="4"/>
      <c r="O243" s="4"/>
      <c r="P243" s="4"/>
      <c r="Q243" s="4"/>
      <c r="R243" s="58" t="str">
        <f t="shared" si="232"/>
        <v xml:space="preserve"> </v>
      </c>
      <c r="S243" s="58" t="str">
        <f t="shared" si="233"/>
        <v xml:space="preserve"> </v>
      </c>
      <c r="T243" s="58">
        <f t="shared" si="234"/>
        <v>16</v>
      </c>
      <c r="U243" s="58" t="str">
        <f t="shared" si="235"/>
        <v xml:space="preserve"> </v>
      </c>
      <c r="V243" s="58" t="str">
        <f t="shared" si="236"/>
        <v xml:space="preserve"> </v>
      </c>
      <c r="W243" s="4"/>
      <c r="X243" s="4"/>
      <c r="Y243" s="4"/>
      <c r="Z243" s="4"/>
      <c r="AA243" s="4"/>
      <c r="AB243" s="5"/>
      <c r="AC243" s="6"/>
      <c r="AD243" s="6"/>
      <c r="AE243" s="6"/>
      <c r="AF243" s="6"/>
      <c r="AG243" s="8"/>
      <c r="AH243" s="8"/>
      <c r="AI243" s="8"/>
      <c r="AJ243" s="16"/>
    </row>
    <row r="244" spans="1:36">
      <c r="A244" s="31"/>
      <c r="B244" s="8"/>
      <c r="C244" s="8"/>
      <c r="D244" s="8"/>
      <c r="E244" s="8"/>
      <c r="F244" s="366"/>
      <c r="G244" s="4"/>
      <c r="H244" s="4"/>
      <c r="I244" s="4"/>
      <c r="J244" s="4"/>
      <c r="K244" s="4"/>
      <c r="L244" s="4"/>
      <c r="M244" s="4"/>
      <c r="N244" s="4"/>
      <c r="O244" s="4"/>
      <c r="P244" s="4"/>
      <c r="Q244" s="4"/>
      <c r="R244" s="4"/>
      <c r="S244" s="4"/>
      <c r="T244" s="4"/>
      <c r="U244" s="4"/>
      <c r="V244" s="4"/>
      <c r="W244" s="4"/>
      <c r="X244" s="4"/>
      <c r="Y244" s="4"/>
      <c r="Z244" s="4"/>
      <c r="AA244" s="4"/>
      <c r="AB244" s="8"/>
      <c r="AC244" s="8"/>
      <c r="AD244" s="8"/>
      <c r="AE244" s="8"/>
      <c r="AF244" s="8"/>
      <c r="AG244" s="8"/>
      <c r="AH244" s="8"/>
      <c r="AI244" s="8"/>
      <c r="AJ244" s="16"/>
    </row>
    <row r="245" spans="1:36">
      <c r="A245" s="23">
        <v>4</v>
      </c>
      <c r="B245" s="6" t="s">
        <v>3</v>
      </c>
      <c r="C245" s="24"/>
      <c r="D245" s="25">
        <v>10</v>
      </c>
      <c r="E245" s="26">
        <v>5</v>
      </c>
      <c r="F245" s="25"/>
      <c r="G245" s="4"/>
      <c r="H245" s="4"/>
      <c r="I245" s="4"/>
      <c r="J245" s="4"/>
      <c r="K245" s="4"/>
      <c r="L245" s="4"/>
      <c r="M245" s="4"/>
      <c r="N245" s="4"/>
      <c r="O245" s="4"/>
      <c r="P245" s="4"/>
      <c r="Q245" s="4"/>
      <c r="R245" s="4"/>
      <c r="S245" s="4"/>
      <c r="T245" s="4"/>
      <c r="U245" s="4"/>
      <c r="V245" s="4"/>
      <c r="W245" s="4"/>
      <c r="X245" s="4"/>
      <c r="Y245" s="4"/>
      <c r="Z245" s="4"/>
      <c r="AA245" s="4"/>
      <c r="AB245" s="8"/>
      <c r="AC245" s="22"/>
      <c r="AD245" s="22"/>
      <c r="AE245" s="22"/>
      <c r="AF245" s="22"/>
      <c r="AG245" s="22"/>
      <c r="AH245" s="8"/>
      <c r="AI245" s="8"/>
      <c r="AJ245" s="16"/>
    </row>
    <row r="246" spans="1:36">
      <c r="A246" s="23">
        <v>5</v>
      </c>
      <c r="B246" s="6" t="s">
        <v>50</v>
      </c>
      <c r="C246" s="24"/>
      <c r="D246" s="25">
        <v>8</v>
      </c>
      <c r="E246" s="26">
        <v>4</v>
      </c>
      <c r="F246" s="25"/>
      <c r="G246" s="4"/>
      <c r="H246" s="4"/>
      <c r="I246" s="4"/>
      <c r="J246" s="4"/>
      <c r="K246" s="4"/>
      <c r="L246" s="4"/>
      <c r="M246" s="4"/>
      <c r="N246" s="4"/>
      <c r="O246" s="4"/>
      <c r="P246" s="4"/>
      <c r="Q246" s="4"/>
      <c r="R246" s="4"/>
      <c r="S246" s="4"/>
      <c r="T246" s="4"/>
      <c r="U246" s="4"/>
      <c r="V246" s="4"/>
      <c r="W246" s="4"/>
      <c r="X246" s="4"/>
      <c r="Y246" s="4"/>
      <c r="Z246" s="4"/>
      <c r="AA246" s="4"/>
      <c r="AB246" s="27"/>
      <c r="AC246" s="22"/>
      <c r="AD246" s="22"/>
      <c r="AE246" s="22"/>
      <c r="AF246" s="6"/>
      <c r="AG246" s="27"/>
      <c r="AH246" s="27"/>
      <c r="AI246" s="27"/>
      <c r="AJ246" s="19"/>
    </row>
    <row r="247" spans="1:36" ht="15" thickBot="1">
      <c r="G247" s="4"/>
      <c r="H247" s="4"/>
      <c r="I247" s="4"/>
      <c r="J247" s="4"/>
      <c r="K247" s="4"/>
      <c r="L247" s="4"/>
      <c r="M247" s="4"/>
      <c r="N247" s="4"/>
      <c r="O247" s="4"/>
      <c r="P247" s="4"/>
      <c r="Q247" s="4"/>
      <c r="R247" s="4"/>
      <c r="S247" s="4"/>
      <c r="T247" s="4"/>
      <c r="U247" s="4"/>
      <c r="V247" s="4"/>
      <c r="W247" s="4"/>
      <c r="X247" s="4"/>
      <c r="Y247" s="4"/>
      <c r="Z247" s="4"/>
      <c r="AA247" s="4"/>
    </row>
    <row r="248" spans="1:36" ht="15" thickBot="1">
      <c r="A248" s="409" t="s">
        <v>38</v>
      </c>
      <c r="B248" s="410"/>
      <c r="C248" s="59" t="s">
        <v>0</v>
      </c>
      <c r="D248" s="59" t="s">
        <v>5</v>
      </c>
      <c r="E248" s="59" t="s">
        <v>6</v>
      </c>
      <c r="F248" s="369" t="s">
        <v>7</v>
      </c>
      <c r="G248" s="4"/>
      <c r="H248" s="4"/>
      <c r="I248" s="4"/>
      <c r="J248" s="4"/>
      <c r="K248" s="4"/>
      <c r="L248" s="4"/>
      <c r="M248" s="4"/>
      <c r="N248" s="4"/>
      <c r="O248" s="4"/>
      <c r="P248" s="4"/>
      <c r="Q248" s="4"/>
      <c r="R248" s="4"/>
      <c r="S248" s="4"/>
      <c r="T248" s="4"/>
      <c r="U248" s="4"/>
      <c r="V248" s="4"/>
      <c r="W248" s="4"/>
      <c r="X248" s="4"/>
      <c r="Y248" s="4"/>
      <c r="Z248" s="4"/>
      <c r="AA248" s="4"/>
    </row>
    <row r="249" spans="1:36">
      <c r="G249" s="4"/>
      <c r="H249" s="4"/>
      <c r="I249" s="4"/>
      <c r="J249" s="4"/>
      <c r="K249" s="4"/>
      <c r="L249" s="4"/>
      <c r="M249" s="4"/>
      <c r="N249" s="4"/>
      <c r="O249" s="4"/>
      <c r="P249" s="4"/>
      <c r="Q249" s="4"/>
      <c r="R249" s="4"/>
      <c r="S249" s="4"/>
      <c r="T249" s="4"/>
      <c r="U249" s="4"/>
      <c r="V249" s="4"/>
      <c r="W249" s="4"/>
      <c r="X249" s="4"/>
      <c r="Y249" s="4"/>
      <c r="Z249" s="4"/>
      <c r="AA249" s="4"/>
    </row>
    <row r="250" spans="1:36">
      <c r="A250" s="132">
        <v>1</v>
      </c>
      <c r="B250" s="133" t="s">
        <v>2</v>
      </c>
      <c r="C250" s="134">
        <v>0.5</v>
      </c>
      <c r="D250" s="135">
        <v>5</v>
      </c>
      <c r="E250" s="136">
        <v>1</v>
      </c>
      <c r="F250" s="135">
        <f t="shared" ref="F250:F253" si="238">MROUND(SQ*C250,AR)</f>
        <v>50</v>
      </c>
      <c r="G250" s="137">
        <f>+D250*E250</f>
        <v>5</v>
      </c>
      <c r="H250" s="137">
        <f>+F250*G250</f>
        <v>250</v>
      </c>
      <c r="I250" s="138"/>
      <c r="J250" s="138"/>
      <c r="K250" s="138"/>
      <c r="L250" s="138"/>
      <c r="M250" s="137">
        <f t="shared" ref="M250:M253" si="239">IF(ISNUMBER(SEARCH("squat",$B250)),IF($C250&gt;=0.5,IF($C250&lt;0.6,$D250*$E250," ")," ")," ")</f>
        <v>5</v>
      </c>
      <c r="N250" s="137" t="str">
        <f t="shared" ref="N250:N253" si="240">IF(ISNUMBER(SEARCH("squat",$B250)),IF($C250&gt;=0.6,IF($C250&lt;0.7,$D250*$E250," ")," ")," ")</f>
        <v xml:space="preserve"> </v>
      </c>
      <c r="O250" s="137" t="str">
        <f t="shared" ref="O250:O253" si="241">IF(ISNUMBER(SEARCH("squat",$B250)),IF($C250&gt;=0.7,IF($C250&lt;0.8,$D250*$E250," ")," ")," ")</f>
        <v xml:space="preserve"> </v>
      </c>
      <c r="P250" s="137" t="str">
        <f t="shared" ref="P250:P252" si="242">IF(ISNUMBER(SEARCH("squat",$B250)),IF($C250&gt;=0.8,IF($C250&lt;0.9,$D250*$E250," ")," ")," ")</f>
        <v xml:space="preserve"> </v>
      </c>
      <c r="Q250" s="137" t="str">
        <f t="shared" ref="Q250:Q253" si="243">IF(ISNUMBER(SEARCH("squat",$B250)),IF($C250&gt;=0.9,$D250*$E250," ")," ")</f>
        <v xml:space="preserve"> </v>
      </c>
      <c r="R250" s="138"/>
      <c r="S250" s="138"/>
      <c r="T250" s="138"/>
      <c r="U250" s="138"/>
      <c r="V250" s="138"/>
      <c r="W250" s="138"/>
      <c r="X250" s="138"/>
      <c r="Y250" s="138"/>
      <c r="Z250" s="138"/>
      <c r="AA250" s="138"/>
      <c r="AB250" s="139"/>
      <c r="AC250" s="131"/>
      <c r="AD250" s="140"/>
      <c r="AE250" s="140"/>
      <c r="AF250" s="140"/>
      <c r="AG250" s="140"/>
      <c r="AH250" s="140"/>
      <c r="AI250" s="140"/>
      <c r="AJ250" s="141"/>
    </row>
    <row r="251" spans="1:36">
      <c r="A251" s="132"/>
      <c r="B251" s="115" t="str">
        <f>+B250</f>
        <v>Squat</v>
      </c>
      <c r="C251" s="35">
        <v>0.6</v>
      </c>
      <c r="D251" s="36">
        <v>4</v>
      </c>
      <c r="E251" s="37">
        <v>1</v>
      </c>
      <c r="F251" s="36">
        <f t="shared" si="238"/>
        <v>60</v>
      </c>
      <c r="G251" s="114">
        <f t="shared" ref="G251:G252" si="244">+D251*E251</f>
        <v>4</v>
      </c>
      <c r="H251" s="114">
        <f t="shared" ref="H251:H253" si="245">+F251*G251</f>
        <v>240</v>
      </c>
      <c r="I251" s="4"/>
      <c r="J251" s="4"/>
      <c r="K251" s="4"/>
      <c r="L251" s="4"/>
      <c r="M251" s="137" t="str">
        <f t="shared" si="239"/>
        <v xml:space="preserve"> </v>
      </c>
      <c r="N251" s="137">
        <f t="shared" si="240"/>
        <v>4</v>
      </c>
      <c r="O251" s="137" t="str">
        <f t="shared" si="241"/>
        <v xml:space="preserve"> </v>
      </c>
      <c r="P251" s="137" t="str">
        <f t="shared" si="242"/>
        <v xml:space="preserve"> </v>
      </c>
      <c r="Q251" s="137" t="str">
        <f t="shared" si="243"/>
        <v xml:space="preserve"> </v>
      </c>
      <c r="R251" s="4"/>
      <c r="S251" s="4"/>
      <c r="T251" s="4"/>
      <c r="U251" s="4"/>
      <c r="V251" s="4"/>
      <c r="W251" s="4"/>
      <c r="X251" s="4"/>
      <c r="Y251" s="4"/>
      <c r="Z251" s="4"/>
      <c r="AA251" s="4"/>
      <c r="AB251" s="5"/>
      <c r="AC251" s="142"/>
      <c r="AD251" s="8"/>
      <c r="AE251" s="8"/>
      <c r="AF251" s="8"/>
      <c r="AG251" s="8"/>
      <c r="AH251" s="8"/>
      <c r="AI251" s="8"/>
      <c r="AJ251" s="16"/>
    </row>
    <row r="252" spans="1:36">
      <c r="A252" s="132"/>
      <c r="B252" s="115" t="str">
        <f>+B251</f>
        <v>Squat</v>
      </c>
      <c r="C252" s="35">
        <v>0.7</v>
      </c>
      <c r="D252" s="36">
        <v>3</v>
      </c>
      <c r="E252" s="37">
        <v>2</v>
      </c>
      <c r="F252" s="36">
        <f t="shared" si="238"/>
        <v>70</v>
      </c>
      <c r="G252" s="114">
        <f t="shared" si="244"/>
        <v>6</v>
      </c>
      <c r="H252" s="114">
        <f t="shared" si="245"/>
        <v>420</v>
      </c>
      <c r="I252" s="4"/>
      <c r="J252" s="4"/>
      <c r="K252" s="4"/>
      <c r="L252" s="4"/>
      <c r="M252" s="114" t="str">
        <f t="shared" si="239"/>
        <v xml:space="preserve"> </v>
      </c>
      <c r="N252" s="114" t="str">
        <f t="shared" si="240"/>
        <v xml:space="preserve"> </v>
      </c>
      <c r="O252" s="114">
        <f t="shared" si="241"/>
        <v>6</v>
      </c>
      <c r="P252" s="114" t="str">
        <f t="shared" si="242"/>
        <v xml:space="preserve"> </v>
      </c>
      <c r="Q252" s="114" t="str">
        <f t="shared" si="243"/>
        <v xml:space="preserve"> </v>
      </c>
      <c r="R252" s="4"/>
      <c r="S252" s="4"/>
      <c r="T252" s="4"/>
      <c r="U252" s="4"/>
      <c r="V252" s="4"/>
      <c r="W252" s="4"/>
      <c r="X252" s="4"/>
      <c r="Y252" s="4"/>
      <c r="Z252" s="4"/>
      <c r="AA252" s="4"/>
      <c r="AB252" s="5"/>
      <c r="AC252" s="142"/>
      <c r="AD252" s="142"/>
      <c r="AE252" s="8"/>
      <c r="AF252" s="8"/>
      <c r="AG252" s="8"/>
      <c r="AH252" s="8"/>
      <c r="AI252" s="8"/>
      <c r="AJ252" s="16"/>
    </row>
    <row r="253" spans="1:36">
      <c r="A253" s="38"/>
      <c r="B253" s="115" t="str">
        <f>+B251</f>
        <v>Squat</v>
      </c>
      <c r="C253" s="35">
        <v>0.8</v>
      </c>
      <c r="D253" s="36">
        <v>3</v>
      </c>
      <c r="E253" s="37">
        <v>6</v>
      </c>
      <c r="F253" s="36">
        <f t="shared" si="238"/>
        <v>80</v>
      </c>
      <c r="G253" s="114">
        <f>+D253*E253</f>
        <v>18</v>
      </c>
      <c r="H253" s="114">
        <f t="shared" si="245"/>
        <v>1440</v>
      </c>
      <c r="I253" s="4"/>
      <c r="J253" s="4"/>
      <c r="K253" s="4"/>
      <c r="L253" s="4"/>
      <c r="M253" s="114" t="str">
        <f t="shared" si="239"/>
        <v xml:space="preserve"> </v>
      </c>
      <c r="N253" s="114" t="str">
        <f t="shared" si="240"/>
        <v xml:space="preserve"> </v>
      </c>
      <c r="O253" s="114" t="str">
        <f t="shared" si="241"/>
        <v xml:space="preserve"> </v>
      </c>
      <c r="P253" s="114">
        <f>IF(ISNUMBER(SEARCH("squat",$B253)),IF($C253&gt;=0.8,IF($C253&lt;0.9,$D253*$E253," ")," ")," ")</f>
        <v>18</v>
      </c>
      <c r="Q253" s="114" t="str">
        <f t="shared" si="243"/>
        <v xml:space="preserve"> </v>
      </c>
      <c r="R253" s="4"/>
      <c r="S253" s="4"/>
      <c r="T253" s="4"/>
      <c r="U253" s="4"/>
      <c r="V253" s="4"/>
      <c r="W253" s="4"/>
      <c r="X253" s="4"/>
      <c r="Y253" s="4"/>
      <c r="Z253" s="4"/>
      <c r="AA253" s="4"/>
      <c r="AB253" s="5"/>
      <c r="AC253" s="13"/>
      <c r="AD253" s="13"/>
      <c r="AE253" s="13"/>
      <c r="AF253" s="13"/>
      <c r="AG253" s="13"/>
      <c r="AH253" s="13"/>
      <c r="AI253" s="8"/>
      <c r="AJ253" s="16"/>
    </row>
    <row r="254" spans="1:36">
      <c r="A254" s="31"/>
      <c r="B254" s="8"/>
      <c r="C254" s="8"/>
      <c r="D254" s="8"/>
      <c r="E254" s="8"/>
      <c r="F254" s="366"/>
      <c r="G254" s="4"/>
      <c r="H254" s="4"/>
      <c r="I254" s="4"/>
      <c r="J254" s="4"/>
      <c r="K254" s="4"/>
      <c r="L254" s="4"/>
      <c r="M254" s="4"/>
      <c r="N254" s="4"/>
      <c r="O254" s="4"/>
      <c r="P254" s="4"/>
      <c r="Q254" s="4"/>
      <c r="R254" s="4"/>
      <c r="S254" s="4"/>
      <c r="T254" s="4"/>
      <c r="U254" s="4"/>
      <c r="V254" s="4"/>
      <c r="W254" s="4"/>
      <c r="X254" s="4"/>
      <c r="Y254" s="4"/>
      <c r="Z254" s="4"/>
      <c r="AA254" s="4"/>
      <c r="AB254" s="5"/>
      <c r="AC254" s="8"/>
      <c r="AD254" s="8"/>
      <c r="AE254" s="8"/>
      <c r="AF254" s="8"/>
      <c r="AG254" s="8"/>
      <c r="AH254" s="8"/>
      <c r="AI254" s="8"/>
      <c r="AJ254" s="16"/>
    </row>
    <row r="255" spans="1:36">
      <c r="A255" s="15">
        <v>2</v>
      </c>
      <c r="B255" s="116" t="s">
        <v>79</v>
      </c>
      <c r="C255" s="143">
        <v>0.5</v>
      </c>
      <c r="D255" s="144">
        <v>5</v>
      </c>
      <c r="E255" s="145">
        <v>1</v>
      </c>
      <c r="F255" s="144">
        <f>MROUND(BP*C255,AR)</f>
        <v>50</v>
      </c>
      <c r="G255" s="4"/>
      <c r="H255" s="4"/>
      <c r="I255" s="58">
        <f t="shared" ref="I255:I257" si="246">+D255*E255</f>
        <v>5</v>
      </c>
      <c r="J255" s="58">
        <f t="shared" ref="J255:J257" si="247">+I255*F255</f>
        <v>250</v>
      </c>
      <c r="K255" s="4"/>
      <c r="L255" s="4"/>
      <c r="M255" s="4"/>
      <c r="N255" s="4"/>
      <c r="O255" s="4"/>
      <c r="P255" s="4"/>
      <c r="Q255" s="4"/>
      <c r="R255" s="146">
        <f t="shared" ref="R255:R257" si="248">IF(ISNUMBER(SEARCH("bench",$B255)),IF($C255&gt;=0.5,IF($C255&lt;0.6,$D255*$E255," ")," ")," ")</f>
        <v>5</v>
      </c>
      <c r="S255" s="146" t="str">
        <f t="shared" ref="S255:S257" si="249">IF(ISNUMBER(SEARCH("bench",$B255)),IF($C255&gt;=0.6,IF($C255&lt;0.7,$D255*$E255," ")," ")," ")</f>
        <v xml:space="preserve"> </v>
      </c>
      <c r="T255" s="146" t="str">
        <f t="shared" ref="T255" si="250">IF(ISNUMBER(SEARCH("bench",$B255)),IF($C255&gt;=0.7,IF($C255&lt;0.8,$D255*$E255," ")," ")," ")</f>
        <v xml:space="preserve"> </v>
      </c>
      <c r="U255" s="146" t="str">
        <f t="shared" ref="U255:U257" si="251">IF(ISNUMBER(SEARCH("bench",$B255)),IF($C255&gt;=0.8,IF($C255&lt;0.9,$D255*$E255," ")," ")," ")</f>
        <v xml:space="preserve"> </v>
      </c>
      <c r="V255" s="146" t="str">
        <f t="shared" ref="V255:V257" si="252">IF(ISNUMBER(SEARCH("bench",$B255)),IF($C255&gt;=0.9,$D255*$E255," ")," ")</f>
        <v xml:space="preserve"> </v>
      </c>
      <c r="W255" s="4"/>
      <c r="X255" s="4"/>
      <c r="Y255" s="4"/>
      <c r="Z255" s="4"/>
      <c r="AA255" s="4"/>
      <c r="AB255" s="5"/>
      <c r="AC255" s="142"/>
      <c r="AD255" s="8"/>
      <c r="AE255" s="8"/>
      <c r="AF255" s="8"/>
      <c r="AG255" s="8"/>
      <c r="AH255" s="8"/>
      <c r="AI255" s="8"/>
      <c r="AJ255" s="16"/>
    </row>
    <row r="256" spans="1:36">
      <c r="A256" s="147"/>
      <c r="B256" s="122" t="str">
        <f>+B255</f>
        <v xml:space="preserve">BenchPress </v>
      </c>
      <c r="C256" s="10">
        <v>0.6</v>
      </c>
      <c r="D256" s="11">
        <v>5</v>
      </c>
      <c r="E256" s="12">
        <v>1</v>
      </c>
      <c r="F256" s="11">
        <f>MROUND(BP*C256,AR)</f>
        <v>60</v>
      </c>
      <c r="G256" s="4"/>
      <c r="H256" s="4"/>
      <c r="I256" s="58">
        <f t="shared" si="246"/>
        <v>5</v>
      </c>
      <c r="J256" s="58">
        <f t="shared" si="247"/>
        <v>300</v>
      </c>
      <c r="K256" s="4"/>
      <c r="L256" s="4"/>
      <c r="M256" s="4"/>
      <c r="N256" s="4"/>
      <c r="O256" s="4"/>
      <c r="P256" s="4"/>
      <c r="Q256" s="4"/>
      <c r="R256" s="111" t="str">
        <f t="shared" si="248"/>
        <v xml:space="preserve"> </v>
      </c>
      <c r="S256" s="111">
        <f t="shared" si="249"/>
        <v>5</v>
      </c>
      <c r="T256" s="111" t="str">
        <f>IF(ISNUMBER(SEARCH("bench",$B256)),IF($C256&gt;=0.7,IF($C256&lt;0.8,$D256*$E256," ")," ")," ")</f>
        <v xml:space="preserve"> </v>
      </c>
      <c r="U256" s="111" t="str">
        <f t="shared" si="251"/>
        <v xml:space="preserve"> </v>
      </c>
      <c r="V256" s="111" t="str">
        <f t="shared" si="252"/>
        <v xml:space="preserve"> </v>
      </c>
      <c r="W256" s="4"/>
      <c r="X256" s="4"/>
      <c r="Y256" s="4"/>
      <c r="Z256" s="4"/>
      <c r="AA256" s="4"/>
      <c r="AB256" s="8"/>
      <c r="AC256" s="142"/>
      <c r="AD256" s="8"/>
      <c r="AE256" s="8"/>
      <c r="AF256" s="8"/>
      <c r="AG256" s="8"/>
      <c r="AH256" s="8"/>
      <c r="AI256" s="8"/>
      <c r="AJ256" s="16"/>
    </row>
    <row r="257" spans="1:36">
      <c r="A257" s="147"/>
      <c r="B257" s="122" t="str">
        <f>+B256</f>
        <v xml:space="preserve">BenchPress </v>
      </c>
      <c r="C257" s="10">
        <v>0.7</v>
      </c>
      <c r="D257" s="11">
        <v>5</v>
      </c>
      <c r="E257" s="12">
        <v>5</v>
      </c>
      <c r="F257" s="11">
        <f>MROUND(BP*C257,AR)</f>
        <v>70</v>
      </c>
      <c r="G257" s="4"/>
      <c r="H257" s="4"/>
      <c r="I257" s="58">
        <f t="shared" si="246"/>
        <v>25</v>
      </c>
      <c r="J257" s="58">
        <f t="shared" si="247"/>
        <v>1750</v>
      </c>
      <c r="K257" s="4"/>
      <c r="L257" s="4"/>
      <c r="M257" s="4"/>
      <c r="N257" s="4"/>
      <c r="O257" s="4"/>
      <c r="P257" s="4"/>
      <c r="Q257" s="4"/>
      <c r="R257" s="111" t="str">
        <f t="shared" si="248"/>
        <v xml:space="preserve"> </v>
      </c>
      <c r="S257" s="111" t="str">
        <f t="shared" si="249"/>
        <v xml:space="preserve"> </v>
      </c>
      <c r="T257" s="111">
        <f>IF(ISNUMBER(SEARCH("bench",$B257)),IF($C257&gt;=0.7,IF($C257&lt;0.8,$D257*$E257," ")," ")," ")</f>
        <v>25</v>
      </c>
      <c r="U257" s="111" t="str">
        <f t="shared" si="251"/>
        <v xml:space="preserve"> </v>
      </c>
      <c r="V257" s="111" t="str">
        <f t="shared" si="252"/>
        <v xml:space="preserve"> </v>
      </c>
      <c r="W257" s="4"/>
      <c r="X257" s="4"/>
      <c r="Y257" s="4"/>
      <c r="Z257" s="4"/>
      <c r="AA257" s="4"/>
      <c r="AB257" s="8"/>
      <c r="AC257" s="13"/>
      <c r="AD257" s="13"/>
      <c r="AE257" s="13"/>
      <c r="AF257" s="13"/>
      <c r="AG257" s="13"/>
      <c r="AH257" s="8"/>
      <c r="AI257" s="8"/>
      <c r="AJ257" s="16"/>
    </row>
    <row r="258" spans="1:36">
      <c r="A258" s="31"/>
      <c r="B258" s="8"/>
      <c r="C258" s="8"/>
      <c r="D258" s="8"/>
      <c r="E258" s="8"/>
      <c r="F258" s="366"/>
      <c r="G258" s="4"/>
      <c r="H258" s="4"/>
      <c r="I258" s="4"/>
      <c r="J258" s="4"/>
      <c r="K258" s="4"/>
      <c r="L258" s="4"/>
      <c r="M258" s="4"/>
      <c r="N258" s="4"/>
      <c r="O258" s="4"/>
      <c r="P258" s="4"/>
      <c r="Q258" s="4"/>
      <c r="R258" s="4"/>
      <c r="S258" s="4"/>
      <c r="T258" s="4"/>
      <c r="U258" s="4"/>
      <c r="V258" s="4"/>
      <c r="W258" s="4"/>
      <c r="X258" s="4"/>
      <c r="Y258" s="4"/>
      <c r="Z258" s="4"/>
      <c r="AA258" s="4"/>
      <c r="AB258" s="5"/>
      <c r="AC258" s="8"/>
      <c r="AD258" s="8"/>
      <c r="AE258" s="8"/>
      <c r="AF258" s="8"/>
      <c r="AG258" s="8"/>
      <c r="AH258" s="8"/>
      <c r="AI258" s="8"/>
      <c r="AJ258" s="16"/>
    </row>
    <row r="259" spans="1:36">
      <c r="A259" s="48">
        <v>3</v>
      </c>
      <c r="B259" s="13" t="s">
        <v>9</v>
      </c>
      <c r="C259" s="49"/>
      <c r="D259" s="50">
        <v>8</v>
      </c>
      <c r="E259" s="51">
        <v>5</v>
      </c>
      <c r="F259" s="50"/>
      <c r="G259" s="4"/>
      <c r="H259" s="4"/>
      <c r="I259" s="4"/>
      <c r="J259" s="4"/>
      <c r="K259" s="4"/>
      <c r="L259" s="4"/>
      <c r="M259" s="4"/>
      <c r="N259" s="4"/>
      <c r="O259" s="4"/>
      <c r="P259" s="4"/>
      <c r="Q259" s="4"/>
      <c r="R259" s="4"/>
      <c r="S259" s="4"/>
      <c r="T259" s="4"/>
      <c r="U259" s="4"/>
      <c r="V259" s="4"/>
      <c r="W259" s="4"/>
      <c r="X259" s="4"/>
      <c r="Y259" s="4"/>
      <c r="Z259" s="4"/>
      <c r="AA259" s="4"/>
      <c r="AB259" s="8"/>
      <c r="AC259" s="13"/>
      <c r="AD259" s="13"/>
      <c r="AE259" s="13"/>
      <c r="AF259" s="13"/>
      <c r="AG259" s="13"/>
      <c r="AH259" s="8"/>
      <c r="AI259" s="8"/>
      <c r="AJ259" s="16"/>
    </row>
    <row r="260" spans="1:36">
      <c r="A260" s="48">
        <v>4</v>
      </c>
      <c r="B260" s="13" t="s">
        <v>51</v>
      </c>
      <c r="C260" s="49"/>
      <c r="D260" s="50">
        <v>8</v>
      </c>
      <c r="E260" s="51">
        <v>3</v>
      </c>
      <c r="F260" s="50"/>
      <c r="G260" s="4"/>
      <c r="H260" s="4"/>
      <c r="I260" s="4"/>
      <c r="J260" s="4"/>
      <c r="K260" s="4"/>
      <c r="L260" s="4"/>
      <c r="M260" s="4"/>
      <c r="N260" s="4"/>
      <c r="O260" s="4"/>
      <c r="P260" s="4"/>
      <c r="Q260" s="4"/>
      <c r="R260" s="4"/>
      <c r="S260" s="4"/>
      <c r="T260" s="4"/>
      <c r="U260" s="4"/>
      <c r="V260" s="4"/>
      <c r="W260" s="4"/>
      <c r="X260" s="4"/>
      <c r="Y260" s="4"/>
      <c r="Z260" s="4"/>
      <c r="AA260" s="4"/>
      <c r="AB260" s="8"/>
      <c r="AC260" s="13"/>
      <c r="AD260" s="13"/>
      <c r="AE260" s="13"/>
      <c r="AF260" s="8"/>
      <c r="AG260" s="8"/>
      <c r="AH260" s="8"/>
      <c r="AI260" s="8"/>
      <c r="AJ260" s="16"/>
    </row>
    <row r="261" spans="1:36">
      <c r="A261" s="48">
        <v>5</v>
      </c>
      <c r="B261" s="13" t="s">
        <v>27</v>
      </c>
      <c r="C261" s="49"/>
      <c r="D261" s="50">
        <v>5</v>
      </c>
      <c r="E261" s="51">
        <v>5</v>
      </c>
      <c r="F261" s="50"/>
      <c r="G261" s="4"/>
      <c r="H261" s="4"/>
      <c r="I261" s="4"/>
      <c r="J261" s="4"/>
      <c r="K261" s="4"/>
      <c r="L261" s="4"/>
      <c r="M261" s="4"/>
      <c r="N261" s="4"/>
      <c r="O261" s="4"/>
      <c r="P261" s="4"/>
      <c r="Q261" s="4"/>
      <c r="R261" s="4"/>
      <c r="S261" s="4"/>
      <c r="T261" s="4"/>
      <c r="U261" s="4"/>
      <c r="V261" s="4"/>
      <c r="W261" s="4"/>
      <c r="X261" s="4"/>
      <c r="Y261" s="4"/>
      <c r="Z261" s="4"/>
      <c r="AA261" s="4"/>
      <c r="AB261" s="8"/>
      <c r="AC261" s="13"/>
      <c r="AD261" s="13"/>
      <c r="AE261" s="13"/>
      <c r="AF261" s="13"/>
      <c r="AG261" s="13"/>
      <c r="AH261" s="8"/>
      <c r="AI261" s="8"/>
      <c r="AJ261" s="16"/>
    </row>
    <row r="262" spans="1:36">
      <c r="A262" s="48">
        <v>6</v>
      </c>
      <c r="B262" s="13" t="s">
        <v>4</v>
      </c>
      <c r="C262" s="49"/>
      <c r="D262" s="50">
        <v>10</v>
      </c>
      <c r="E262" s="51">
        <v>3</v>
      </c>
      <c r="F262" s="50"/>
      <c r="G262" s="90"/>
      <c r="H262" s="90"/>
      <c r="I262" s="90"/>
      <c r="J262" s="90"/>
      <c r="K262" s="90"/>
      <c r="L262" s="90"/>
      <c r="M262" s="90"/>
      <c r="N262" s="90"/>
      <c r="O262" s="90"/>
      <c r="P262" s="90"/>
      <c r="Q262" s="90"/>
      <c r="R262" s="90"/>
      <c r="S262" s="90"/>
      <c r="T262" s="90"/>
      <c r="U262" s="90"/>
      <c r="V262" s="90"/>
      <c r="W262" s="90"/>
      <c r="X262" s="90"/>
      <c r="Y262" s="90"/>
      <c r="Z262" s="90"/>
      <c r="AA262" s="90"/>
      <c r="AB262" s="27"/>
      <c r="AC262" s="13"/>
      <c r="AD262" s="13"/>
      <c r="AE262" s="13"/>
      <c r="AF262" s="27"/>
      <c r="AG262" s="27"/>
      <c r="AH262" s="27"/>
      <c r="AI262" s="27"/>
      <c r="AJ262" s="19"/>
    </row>
    <row r="263" spans="1:36" ht="15" thickBot="1">
      <c r="G263" s="62">
        <f t="shared" ref="G263:AA263" si="253">SUM(G206:G262)</f>
        <v>80</v>
      </c>
      <c r="H263" s="62">
        <f t="shared" si="253"/>
        <v>5590</v>
      </c>
      <c r="I263" s="62">
        <f t="shared" si="253"/>
        <v>114</v>
      </c>
      <c r="J263" s="62">
        <f t="shared" si="253"/>
        <v>7720</v>
      </c>
      <c r="K263" s="62">
        <f t="shared" si="253"/>
        <v>30</v>
      </c>
      <c r="L263" s="62">
        <f t="shared" si="253"/>
        <v>2090</v>
      </c>
      <c r="M263" s="62">
        <f t="shared" si="253"/>
        <v>15</v>
      </c>
      <c r="N263" s="62">
        <f t="shared" si="253"/>
        <v>12</v>
      </c>
      <c r="O263" s="62">
        <f t="shared" si="253"/>
        <v>15</v>
      </c>
      <c r="P263" s="62">
        <f t="shared" si="253"/>
        <v>38</v>
      </c>
      <c r="Q263" s="62">
        <f t="shared" si="253"/>
        <v>0</v>
      </c>
      <c r="R263" s="62">
        <f t="shared" si="253"/>
        <v>19</v>
      </c>
      <c r="S263" s="62">
        <f t="shared" si="253"/>
        <v>18</v>
      </c>
      <c r="T263" s="62">
        <f t="shared" si="253"/>
        <v>50</v>
      </c>
      <c r="U263" s="62">
        <f t="shared" si="253"/>
        <v>27</v>
      </c>
      <c r="V263" s="62">
        <f t="shared" si="253"/>
        <v>0</v>
      </c>
      <c r="W263" s="62">
        <f t="shared" si="253"/>
        <v>4</v>
      </c>
      <c r="X263" s="62">
        <f t="shared" si="253"/>
        <v>8</v>
      </c>
      <c r="Y263" s="62">
        <f t="shared" si="253"/>
        <v>6</v>
      </c>
      <c r="Z263" s="62">
        <f t="shared" si="253"/>
        <v>12</v>
      </c>
      <c r="AA263" s="62">
        <f t="shared" si="253"/>
        <v>0</v>
      </c>
    </row>
    <row r="264" spans="1:36" ht="15" thickTop="1"/>
    <row r="265" spans="1:36">
      <c r="G265" s="4"/>
      <c r="H265" s="4"/>
      <c r="I265" s="4"/>
      <c r="J265" s="4"/>
      <c r="K265" s="4"/>
      <c r="L265" s="4"/>
      <c r="M265" s="4"/>
      <c r="N265" s="4"/>
      <c r="O265" s="4"/>
      <c r="P265" s="4"/>
      <c r="Q265" s="4"/>
      <c r="R265" s="8"/>
      <c r="S265" s="8"/>
      <c r="T265" s="8"/>
      <c r="U265" s="8"/>
      <c r="V265" s="8"/>
      <c r="W265" s="4"/>
      <c r="X265" s="4"/>
      <c r="Y265" s="4"/>
      <c r="Z265" s="4"/>
      <c r="AA265" s="4"/>
    </row>
    <row r="266" spans="1:36">
      <c r="G266" s="4"/>
      <c r="H266" s="4"/>
      <c r="I266" s="4"/>
      <c r="J266" s="4"/>
      <c r="K266" s="4"/>
      <c r="L266" s="4"/>
      <c r="M266" s="4"/>
      <c r="N266" s="4"/>
      <c r="O266" s="4"/>
      <c r="P266" s="4"/>
      <c r="Q266" s="4"/>
      <c r="R266" s="8"/>
      <c r="S266" s="8"/>
      <c r="T266" s="8"/>
      <c r="U266" s="8"/>
      <c r="V266" s="8"/>
      <c r="W266" s="4"/>
      <c r="X266" s="4"/>
      <c r="Y266" s="4"/>
      <c r="Z266" s="4"/>
      <c r="AA266" s="4"/>
    </row>
    <row r="267" spans="1:36">
      <c r="G267" s="4"/>
      <c r="H267" s="162" t="s">
        <v>54</v>
      </c>
      <c r="I267" s="154"/>
      <c r="J267" s="154"/>
      <c r="K267" s="154"/>
      <c r="L267" s="154"/>
      <c r="M267" s="162" t="s">
        <v>80</v>
      </c>
      <c r="N267" s="154"/>
      <c r="O267" s="154"/>
      <c r="P267" s="154"/>
      <c r="Q267" s="53"/>
      <c r="X267" s="4"/>
      <c r="Y267" s="4"/>
      <c r="Z267" s="4"/>
      <c r="AA267" s="4"/>
    </row>
    <row r="268" spans="1:36">
      <c r="G268" s="4"/>
      <c r="H268" s="157" t="s">
        <v>55</v>
      </c>
      <c r="I268" s="158" t="s">
        <v>2</v>
      </c>
      <c r="J268" s="158" t="s">
        <v>8</v>
      </c>
      <c r="K268" s="159" t="s">
        <v>67</v>
      </c>
      <c r="L268" s="160" t="s">
        <v>54</v>
      </c>
      <c r="M268" s="161" t="s">
        <v>2</v>
      </c>
      <c r="N268" s="158" t="s">
        <v>8</v>
      </c>
      <c r="O268" s="159" t="s">
        <v>67</v>
      </c>
      <c r="P268" s="160" t="s">
        <v>57</v>
      </c>
      <c r="Q268" s="159" t="s">
        <v>53</v>
      </c>
      <c r="X268" s="4"/>
      <c r="Y268" s="4"/>
      <c r="Z268" s="4"/>
      <c r="AA268" s="4"/>
    </row>
    <row r="269" spans="1:36">
      <c r="G269" s="4"/>
      <c r="H269" s="151">
        <v>1</v>
      </c>
      <c r="I269" s="151">
        <f>+G66</f>
        <v>65</v>
      </c>
      <c r="J269" s="154">
        <f>+I66</f>
        <v>132</v>
      </c>
      <c r="K269" s="154">
        <f>+K66</f>
        <v>60</v>
      </c>
      <c r="L269" s="163">
        <f>SUM(I269:K269)</f>
        <v>257</v>
      </c>
      <c r="M269" s="4">
        <f>+H66</f>
        <v>4335</v>
      </c>
      <c r="N269" s="151">
        <f>+J66</f>
        <v>8195</v>
      </c>
      <c r="O269" s="154">
        <f>+L66</f>
        <v>4080</v>
      </c>
      <c r="P269" s="154">
        <f>SUM(M269:O269)</f>
        <v>16610</v>
      </c>
      <c r="Q269" s="163">
        <f>+P269/L269</f>
        <v>64.630350194552534</v>
      </c>
      <c r="X269" s="4"/>
      <c r="Y269" s="4"/>
      <c r="Z269" s="4"/>
      <c r="AA269" s="4"/>
    </row>
    <row r="270" spans="1:36">
      <c r="G270" s="4"/>
      <c r="H270" s="152">
        <v>2</v>
      </c>
      <c r="I270" s="152">
        <f>G134</f>
        <v>90</v>
      </c>
      <c r="J270" s="4">
        <f>I134</f>
        <v>113</v>
      </c>
      <c r="K270" s="4">
        <f>K134</f>
        <v>59</v>
      </c>
      <c r="L270" s="155">
        <f t="shared" ref="L270:L272" si="254">SUM(I270:K270)</f>
        <v>262</v>
      </c>
      <c r="M270" s="4">
        <f>H134</f>
        <v>6190</v>
      </c>
      <c r="N270" s="152">
        <f>J134</f>
        <v>7410</v>
      </c>
      <c r="O270" s="4">
        <f>L134</f>
        <v>3925</v>
      </c>
      <c r="P270" s="4">
        <f t="shared" ref="P270:P272" si="255">SUM(M270:O270)</f>
        <v>17525</v>
      </c>
      <c r="Q270" s="155">
        <f t="shared" ref="Q270:Q273" si="256">+P270/L270</f>
        <v>66.889312977099237</v>
      </c>
      <c r="R270" s="4"/>
      <c r="S270" s="4"/>
      <c r="W270" s="4"/>
      <c r="X270" s="4"/>
      <c r="Y270" s="4"/>
      <c r="Z270" s="4"/>
      <c r="AA270" s="4"/>
    </row>
    <row r="271" spans="1:36">
      <c r="G271" s="4"/>
      <c r="H271" s="152">
        <v>3</v>
      </c>
      <c r="I271" s="152">
        <f>G202</f>
        <v>105</v>
      </c>
      <c r="J271" s="4">
        <f>I202</f>
        <v>146</v>
      </c>
      <c r="K271" s="4">
        <f>K202</f>
        <v>63</v>
      </c>
      <c r="L271" s="155">
        <f t="shared" si="254"/>
        <v>314</v>
      </c>
      <c r="M271" s="4">
        <f>H202</f>
        <v>7160</v>
      </c>
      <c r="N271" s="152">
        <f>J202</f>
        <v>10030</v>
      </c>
      <c r="O271" s="4">
        <f>L202</f>
        <v>4480</v>
      </c>
      <c r="P271" s="4">
        <f t="shared" si="255"/>
        <v>21670</v>
      </c>
      <c r="Q271" s="155">
        <f t="shared" si="256"/>
        <v>69.01273885350318</v>
      </c>
      <c r="R271" s="4"/>
      <c r="S271" s="4"/>
      <c r="T271" s="4"/>
      <c r="V271" s="4"/>
      <c r="W271" s="4"/>
      <c r="X271" s="4"/>
      <c r="Y271" s="4"/>
      <c r="Z271" s="4"/>
      <c r="AA271" s="4"/>
    </row>
    <row r="272" spans="1:36">
      <c r="G272" s="4"/>
      <c r="H272" s="153">
        <v>4</v>
      </c>
      <c r="I272" s="153">
        <f>G263</f>
        <v>80</v>
      </c>
      <c r="J272" s="90">
        <f>I263</f>
        <v>114</v>
      </c>
      <c r="K272" s="90">
        <f>K263</f>
        <v>30</v>
      </c>
      <c r="L272" s="156">
        <f t="shared" si="254"/>
        <v>224</v>
      </c>
      <c r="M272" s="4">
        <f>H263</f>
        <v>5590</v>
      </c>
      <c r="N272" s="153">
        <f>J263</f>
        <v>7720</v>
      </c>
      <c r="O272" s="90">
        <f>L263</f>
        <v>2090</v>
      </c>
      <c r="P272" s="90">
        <f t="shared" si="255"/>
        <v>15400</v>
      </c>
      <c r="Q272" s="156">
        <f t="shared" si="256"/>
        <v>68.75</v>
      </c>
      <c r="R272" s="4"/>
      <c r="S272" s="4"/>
      <c r="T272" s="4"/>
      <c r="U272" s="4"/>
      <c r="V272" s="4"/>
      <c r="W272" s="4"/>
      <c r="X272" s="4"/>
      <c r="Y272" s="4"/>
      <c r="Z272" s="4"/>
      <c r="AA272" s="4"/>
    </row>
    <row r="273" spans="7:28" ht="15" thickBot="1">
      <c r="G273" s="4"/>
      <c r="H273" s="157" t="s">
        <v>57</v>
      </c>
      <c r="I273" s="61">
        <f>SUM(I269:I272)</f>
        <v>340</v>
      </c>
      <c r="J273" s="61">
        <f t="shared" ref="J273:P273" si="257">SUM(J269:J272)</f>
        <v>505</v>
      </c>
      <c r="K273" s="61">
        <f t="shared" si="257"/>
        <v>212</v>
      </c>
      <c r="L273" s="61">
        <f t="shared" si="257"/>
        <v>1057</v>
      </c>
      <c r="M273" s="61">
        <f t="shared" si="257"/>
        <v>23275</v>
      </c>
      <c r="N273" s="61">
        <f t="shared" si="257"/>
        <v>33355</v>
      </c>
      <c r="O273" s="61">
        <f t="shared" si="257"/>
        <v>14575</v>
      </c>
      <c r="P273" s="61">
        <f t="shared" si="257"/>
        <v>71205</v>
      </c>
      <c r="Q273" s="61">
        <f t="shared" si="256"/>
        <v>67.365184484389786</v>
      </c>
      <c r="R273" s="8"/>
      <c r="S273" s="8"/>
      <c r="T273" s="8"/>
      <c r="U273" s="8"/>
      <c r="V273" s="8"/>
      <c r="W273" s="4"/>
      <c r="X273" s="4"/>
      <c r="Y273" s="4"/>
      <c r="Z273" s="4"/>
      <c r="AA273" s="4"/>
    </row>
    <row r="274" spans="7:28" ht="15" thickTop="1">
      <c r="G274" s="4"/>
      <c r="H274" s="4"/>
      <c r="I274" s="4"/>
      <c r="J274" s="4"/>
      <c r="K274" s="4"/>
      <c r="L274" s="4"/>
      <c r="P274" s="4"/>
      <c r="Q274" s="4"/>
      <c r="R274" s="4"/>
      <c r="S274" s="4"/>
      <c r="T274" s="4"/>
      <c r="U274" s="4"/>
      <c r="V274" s="4"/>
      <c r="W274" s="4"/>
      <c r="X274" s="4"/>
      <c r="Y274" s="4"/>
      <c r="Z274" s="4"/>
      <c r="AA274" s="4"/>
    </row>
    <row r="275" spans="7:28" ht="15.5">
      <c r="H275" s="162" t="s">
        <v>54</v>
      </c>
      <c r="I275" s="417" t="s">
        <v>2</v>
      </c>
      <c r="J275" s="418"/>
      <c r="K275" s="8"/>
      <c r="L275" s="8"/>
      <c r="M275" s="8"/>
      <c r="O275" s="417" t="s">
        <v>8</v>
      </c>
      <c r="P275" s="418"/>
      <c r="Q275" s="8"/>
      <c r="R275" s="8"/>
      <c r="S275" s="8"/>
      <c r="T275" s="4"/>
      <c r="U275" s="417" t="s">
        <v>67</v>
      </c>
      <c r="V275" s="418"/>
      <c r="W275" s="8"/>
      <c r="X275" s="8"/>
      <c r="Y275" s="8"/>
      <c r="Z275" s="4"/>
      <c r="AA275" s="4"/>
      <c r="AB275" s="4"/>
    </row>
    <row r="276" spans="7:28">
      <c r="H276" s="157" t="s">
        <v>55</v>
      </c>
      <c r="I276" s="157" t="s">
        <v>43</v>
      </c>
      <c r="J276" s="157" t="s">
        <v>44</v>
      </c>
      <c r="K276" s="157" t="s">
        <v>45</v>
      </c>
      <c r="L276" s="157" t="s">
        <v>46</v>
      </c>
      <c r="M276" s="162" t="s">
        <v>47</v>
      </c>
      <c r="O276" s="157" t="s">
        <v>43</v>
      </c>
      <c r="P276" s="157" t="s">
        <v>44</v>
      </c>
      <c r="Q276" s="157" t="s">
        <v>45</v>
      </c>
      <c r="R276" s="157" t="s">
        <v>46</v>
      </c>
      <c r="S276" s="162" t="s">
        <v>47</v>
      </c>
      <c r="T276" s="4"/>
      <c r="U276" s="157" t="s">
        <v>43</v>
      </c>
      <c r="V276" s="157" t="s">
        <v>44</v>
      </c>
      <c r="W276" s="157" t="s">
        <v>45</v>
      </c>
      <c r="X276" s="157" t="s">
        <v>46</v>
      </c>
      <c r="Y276" s="162" t="s">
        <v>47</v>
      </c>
      <c r="Z276" s="4"/>
      <c r="AA276" s="4"/>
      <c r="AB276" s="4"/>
    </row>
    <row r="277" spans="7:28">
      <c r="H277" s="151">
        <v>1</v>
      </c>
      <c r="I277" s="4">
        <f>M66</f>
        <v>10</v>
      </c>
      <c r="J277" s="4">
        <f>N66</f>
        <v>9</v>
      </c>
      <c r="K277" s="4">
        <f>O66</f>
        <v>46</v>
      </c>
      <c r="L277" s="4">
        <f>P66</f>
        <v>0</v>
      </c>
      <c r="M277" s="4">
        <f>Q66</f>
        <v>0</v>
      </c>
      <c r="N277" s="165"/>
      <c r="O277" s="4">
        <f>R66</f>
        <v>42</v>
      </c>
      <c r="P277" s="4">
        <f>S66</f>
        <v>53</v>
      </c>
      <c r="Q277" s="4">
        <f>T66</f>
        <v>37</v>
      </c>
      <c r="R277" s="4">
        <f>U66</f>
        <v>0</v>
      </c>
      <c r="S277" s="4">
        <f>V66</f>
        <v>0</v>
      </c>
      <c r="U277" s="4">
        <f>W66</f>
        <v>10</v>
      </c>
      <c r="V277" s="4">
        <f>X66</f>
        <v>10</v>
      </c>
      <c r="W277" s="4">
        <f>Y66</f>
        <v>28</v>
      </c>
      <c r="X277" s="4">
        <f>Z66</f>
        <v>12</v>
      </c>
      <c r="Y277" s="4">
        <f>AA66</f>
        <v>0</v>
      </c>
      <c r="Z277" s="4"/>
      <c r="AA277" s="4"/>
      <c r="AB277" s="4"/>
    </row>
    <row r="278" spans="7:28">
      <c r="H278" s="152">
        <v>2</v>
      </c>
      <c r="I278" s="4">
        <f>M134</f>
        <v>16</v>
      </c>
      <c r="J278" s="4">
        <f>N134</f>
        <v>14</v>
      </c>
      <c r="K278" s="4">
        <f>O134</f>
        <v>50</v>
      </c>
      <c r="L278" s="4">
        <f>P134</f>
        <v>10</v>
      </c>
      <c r="M278" s="4">
        <f>Q134</f>
        <v>0</v>
      </c>
      <c r="O278" s="4">
        <f>R134</f>
        <v>23</v>
      </c>
      <c r="P278" s="4">
        <f>S134</f>
        <v>25</v>
      </c>
      <c r="Q278" s="4">
        <f>T134</f>
        <v>49</v>
      </c>
      <c r="R278" s="4">
        <f>U134</f>
        <v>16</v>
      </c>
      <c r="S278" s="4">
        <f>V134</f>
        <v>0</v>
      </c>
      <c r="U278" s="4">
        <f>W134</f>
        <v>8</v>
      </c>
      <c r="V278" s="4">
        <f>X134</f>
        <v>12</v>
      </c>
      <c r="W278" s="4">
        <f>Y134</f>
        <v>39</v>
      </c>
      <c r="X278" s="4">
        <f>Z134</f>
        <v>0</v>
      </c>
      <c r="Y278" s="4">
        <f>AA134</f>
        <v>0</v>
      </c>
      <c r="Z278" s="4"/>
      <c r="AA278" s="4"/>
      <c r="AB278" s="4"/>
    </row>
    <row r="279" spans="7:28">
      <c r="H279" s="152">
        <v>3</v>
      </c>
      <c r="I279" s="4">
        <f>M202</f>
        <v>15</v>
      </c>
      <c r="J279" s="4">
        <f>N202</f>
        <v>14</v>
      </c>
      <c r="K279" s="4">
        <f>O202</f>
        <v>61</v>
      </c>
      <c r="L279" s="4">
        <f>P202</f>
        <v>15</v>
      </c>
      <c r="M279" s="4">
        <f>Q202</f>
        <v>0</v>
      </c>
      <c r="O279" s="4">
        <f>R202</f>
        <v>31</v>
      </c>
      <c r="P279" s="4">
        <f>S202</f>
        <v>27</v>
      </c>
      <c r="Q279" s="4">
        <f>T202</f>
        <v>39</v>
      </c>
      <c r="R279" s="4">
        <f>U202</f>
        <v>49</v>
      </c>
      <c r="S279" s="4">
        <f>V202</f>
        <v>0</v>
      </c>
      <c r="U279" s="4">
        <f>W202</f>
        <v>4</v>
      </c>
      <c r="V279" s="4">
        <f>X202</f>
        <v>9</v>
      </c>
      <c r="W279" s="4">
        <f>Y202</f>
        <v>34</v>
      </c>
      <c r="X279" s="4">
        <f>Z202</f>
        <v>16</v>
      </c>
      <c r="Y279" s="4">
        <f>AA202</f>
        <v>0</v>
      </c>
      <c r="Z279" s="4"/>
      <c r="AA279" s="4"/>
      <c r="AB279" s="4"/>
    </row>
    <row r="280" spans="7:28">
      <c r="H280" s="153">
        <v>4</v>
      </c>
      <c r="I280" s="4">
        <f>M263</f>
        <v>15</v>
      </c>
      <c r="J280" s="4">
        <f>N263</f>
        <v>12</v>
      </c>
      <c r="K280" s="4">
        <f>O263</f>
        <v>15</v>
      </c>
      <c r="L280" s="4">
        <f>P263</f>
        <v>38</v>
      </c>
      <c r="M280" s="4">
        <f>Q263</f>
        <v>0</v>
      </c>
      <c r="N280" s="165"/>
      <c r="O280" s="4">
        <f>R263</f>
        <v>19</v>
      </c>
      <c r="P280" s="4">
        <f>S263</f>
        <v>18</v>
      </c>
      <c r="Q280" s="4">
        <f>T263</f>
        <v>50</v>
      </c>
      <c r="R280" s="4">
        <f>U263</f>
        <v>27</v>
      </c>
      <c r="S280" s="4">
        <f>V263</f>
        <v>0</v>
      </c>
      <c r="U280" s="4">
        <f>W263</f>
        <v>4</v>
      </c>
      <c r="V280" s="4">
        <f>X263</f>
        <v>8</v>
      </c>
      <c r="W280" s="4">
        <f>Y263</f>
        <v>6</v>
      </c>
      <c r="X280" s="4">
        <f>Z263</f>
        <v>12</v>
      </c>
      <c r="Y280" s="4">
        <f>AA263</f>
        <v>0</v>
      </c>
      <c r="Z280" s="4"/>
      <c r="AA280" s="4"/>
      <c r="AB280" s="4"/>
    </row>
    <row r="281" spans="7:28" ht="15" thickBot="1">
      <c r="H281" s="157" t="s">
        <v>57</v>
      </c>
      <c r="I281" s="61">
        <f>SUM(I277:I280)</f>
        <v>56</v>
      </c>
      <c r="J281" s="61">
        <f t="shared" ref="J281:M281" si="258">SUM(J277:J280)</f>
        <v>49</v>
      </c>
      <c r="K281" s="61">
        <f t="shared" si="258"/>
        <v>172</v>
      </c>
      <c r="L281" s="61">
        <f t="shared" si="258"/>
        <v>63</v>
      </c>
      <c r="M281" s="61">
        <f t="shared" si="258"/>
        <v>0</v>
      </c>
      <c r="O281" s="61">
        <f>SUM(O277:O280)</f>
        <v>115</v>
      </c>
      <c r="P281" s="61">
        <f t="shared" ref="P281:S281" si="259">SUM(P277:P280)</f>
        <v>123</v>
      </c>
      <c r="Q281" s="61">
        <f t="shared" si="259"/>
        <v>175</v>
      </c>
      <c r="R281" s="61">
        <f t="shared" si="259"/>
        <v>92</v>
      </c>
      <c r="S281" s="61">
        <f t="shared" si="259"/>
        <v>0</v>
      </c>
      <c r="T281" s="4"/>
      <c r="U281" s="61">
        <f>SUM(U277:U280)</f>
        <v>26</v>
      </c>
      <c r="V281" s="61">
        <f t="shared" ref="V281:Y281" si="260">SUM(V277:V280)</f>
        <v>39</v>
      </c>
      <c r="W281" s="61">
        <f t="shared" si="260"/>
        <v>107</v>
      </c>
      <c r="X281" s="61">
        <f t="shared" si="260"/>
        <v>40</v>
      </c>
      <c r="Y281" s="61">
        <f t="shared" si="260"/>
        <v>0</v>
      </c>
      <c r="Z281" s="4"/>
      <c r="AA281" s="4"/>
      <c r="AB281" s="4"/>
    </row>
    <row r="282" spans="7:28" ht="15" thickTop="1">
      <c r="G282" s="4"/>
      <c r="I282" s="4"/>
      <c r="J282" s="4"/>
      <c r="K282" s="4"/>
      <c r="L282" s="4"/>
      <c r="M282" s="4"/>
      <c r="N282" s="4"/>
      <c r="O282" s="4"/>
      <c r="P282" s="4"/>
      <c r="Q282" s="4"/>
      <c r="R282" s="4"/>
      <c r="S282" s="4"/>
      <c r="T282" s="4"/>
      <c r="U282" s="4"/>
      <c r="V282" s="4"/>
      <c r="W282" s="4"/>
      <c r="X282" s="4"/>
      <c r="Y282" s="4"/>
      <c r="Z282" s="4"/>
      <c r="AA282" s="4"/>
    </row>
    <row r="283" spans="7:28">
      <c r="G283" s="4"/>
      <c r="H283" s="4"/>
      <c r="I283" s="4"/>
      <c r="J283" s="4"/>
      <c r="K283" s="4"/>
      <c r="L283" s="4"/>
      <c r="M283" s="4"/>
      <c r="N283" s="4"/>
      <c r="O283" s="4"/>
      <c r="P283" s="4"/>
      <c r="Q283" s="4"/>
      <c r="R283" s="4"/>
      <c r="S283" s="4"/>
      <c r="T283" s="4"/>
      <c r="U283" s="4"/>
      <c r="V283" s="4"/>
      <c r="W283" s="4"/>
      <c r="X283" s="4"/>
      <c r="Y283" s="4"/>
      <c r="Z283" s="4"/>
      <c r="AA283" s="4"/>
    </row>
    <row r="284" spans="7:28">
      <c r="G284" s="4"/>
      <c r="H284" s="4"/>
      <c r="I284" s="4"/>
      <c r="J284" s="4"/>
      <c r="K284" s="4"/>
      <c r="L284" s="4"/>
      <c r="M284" s="4"/>
      <c r="N284" s="4"/>
      <c r="O284" s="4"/>
      <c r="P284" s="4"/>
      <c r="Q284" s="4"/>
      <c r="R284" s="4"/>
      <c r="S284" s="4"/>
      <c r="T284" s="4"/>
      <c r="U284" s="4"/>
      <c r="V284" s="4"/>
      <c r="W284" s="4"/>
      <c r="X284" s="4"/>
      <c r="Y284" s="4"/>
      <c r="Z284" s="4"/>
      <c r="AA284" s="4"/>
    </row>
    <row r="285" spans="7:28">
      <c r="G285" s="4"/>
      <c r="H285" s="4"/>
      <c r="I285" s="4"/>
      <c r="J285" s="4"/>
      <c r="K285" s="4"/>
      <c r="L285" s="4"/>
      <c r="M285" s="4"/>
      <c r="N285" s="4"/>
      <c r="O285" s="4"/>
      <c r="P285" s="4"/>
      <c r="Q285" s="4"/>
      <c r="R285" s="4"/>
      <c r="S285" s="4"/>
      <c r="T285" s="4"/>
      <c r="U285" s="4"/>
      <c r="V285" s="4"/>
      <c r="W285" s="4"/>
      <c r="X285" s="4"/>
      <c r="Y285" s="4"/>
      <c r="Z285" s="4"/>
      <c r="AA285" s="4"/>
    </row>
    <row r="286" spans="7:28">
      <c r="G286" s="4"/>
      <c r="H286" s="4"/>
      <c r="I286" s="4"/>
      <c r="J286" s="4"/>
      <c r="K286" s="4"/>
      <c r="L286" s="4"/>
      <c r="M286" s="4"/>
      <c r="N286" s="4"/>
      <c r="O286" s="4"/>
      <c r="P286" s="4"/>
      <c r="Q286" s="4"/>
      <c r="R286" s="4"/>
      <c r="S286" s="4"/>
      <c r="T286" s="4"/>
      <c r="U286" s="4"/>
      <c r="V286" s="4"/>
      <c r="W286" s="4"/>
      <c r="X286" s="4"/>
      <c r="Y286" s="4"/>
      <c r="Z286" s="4"/>
      <c r="AA286" s="4"/>
    </row>
    <row r="287" spans="7:28">
      <c r="G287" s="4"/>
      <c r="H287" s="4"/>
      <c r="I287" s="4"/>
      <c r="J287" s="4"/>
      <c r="K287" s="4"/>
      <c r="L287" s="4"/>
      <c r="M287" s="4"/>
      <c r="N287" s="4"/>
      <c r="O287" s="4"/>
      <c r="P287" s="4"/>
      <c r="Q287" s="4"/>
      <c r="R287" s="4"/>
      <c r="S287" s="4"/>
      <c r="T287" s="4"/>
      <c r="U287" s="4"/>
      <c r="V287" s="4"/>
      <c r="W287" s="4"/>
      <c r="X287" s="4"/>
      <c r="Y287" s="4"/>
      <c r="Z287" s="4"/>
      <c r="AA287" s="4"/>
    </row>
    <row r="288" spans="7:28">
      <c r="G288" s="4"/>
      <c r="H288" s="4"/>
      <c r="I288" s="4"/>
      <c r="J288" s="4"/>
      <c r="K288" s="4"/>
      <c r="L288" s="4"/>
      <c r="M288" s="4"/>
      <c r="N288" s="4"/>
      <c r="O288" s="4"/>
      <c r="P288" s="4"/>
      <c r="Q288" s="4"/>
      <c r="R288" s="4"/>
      <c r="S288" s="4"/>
      <c r="T288" s="4"/>
      <c r="U288" s="4"/>
      <c r="V288" s="4"/>
      <c r="W288" s="4"/>
      <c r="X288" s="4"/>
      <c r="Y288" s="4"/>
      <c r="Z288" s="4"/>
      <c r="AA288" s="4"/>
    </row>
    <row r="289" spans="7:27">
      <c r="G289" s="4"/>
      <c r="H289" s="4"/>
      <c r="I289" s="4"/>
      <c r="J289" s="4"/>
      <c r="K289" s="4"/>
      <c r="L289" s="4"/>
      <c r="M289" s="4"/>
      <c r="N289" s="4"/>
      <c r="O289" s="4"/>
      <c r="P289" s="4"/>
      <c r="Q289" s="4"/>
      <c r="R289" s="4"/>
      <c r="S289" s="4"/>
      <c r="T289" s="4"/>
      <c r="U289" s="4"/>
      <c r="V289" s="4"/>
      <c r="W289" s="4"/>
      <c r="X289" s="4"/>
      <c r="Y289" s="4"/>
      <c r="Z289" s="4"/>
      <c r="AA289" s="4"/>
    </row>
    <row r="290" spans="7:27">
      <c r="G290" s="4"/>
      <c r="H290" s="4"/>
      <c r="I290" s="4"/>
      <c r="J290" s="4"/>
      <c r="K290" s="4"/>
      <c r="L290" s="4"/>
      <c r="M290" s="4"/>
      <c r="N290" s="4"/>
      <c r="O290" s="4"/>
      <c r="P290" s="4"/>
      <c r="Q290" s="4"/>
      <c r="R290" s="4"/>
      <c r="S290" s="4"/>
      <c r="T290" s="4"/>
      <c r="U290" s="4"/>
      <c r="V290" s="4"/>
      <c r="W290" s="4"/>
      <c r="X290" s="4"/>
      <c r="Y290" s="4"/>
      <c r="Z290" s="4"/>
      <c r="AA290" s="4"/>
    </row>
    <row r="291" spans="7:27">
      <c r="G291" s="4"/>
      <c r="H291" s="4"/>
      <c r="I291" s="4"/>
      <c r="J291" s="4"/>
      <c r="K291" s="4"/>
      <c r="L291" s="4"/>
      <c r="M291" s="4"/>
      <c r="N291" s="4"/>
      <c r="O291" s="4"/>
      <c r="P291" s="4"/>
      <c r="Q291" s="4"/>
      <c r="R291" s="4"/>
      <c r="S291" s="4"/>
      <c r="T291" s="4"/>
      <c r="U291" s="4"/>
      <c r="V291" s="4"/>
      <c r="W291" s="4"/>
      <c r="X291" s="4"/>
      <c r="Y291" s="4"/>
      <c r="Z291" s="4"/>
      <c r="AA291" s="4"/>
    </row>
    <row r="292" spans="7:27">
      <c r="G292" s="4"/>
      <c r="H292" s="4"/>
      <c r="I292" s="4"/>
      <c r="J292" s="4"/>
      <c r="K292" s="4"/>
      <c r="L292" s="4"/>
      <c r="M292" s="4"/>
      <c r="N292" s="4"/>
      <c r="O292" s="4"/>
      <c r="P292" s="4"/>
      <c r="Q292" s="4"/>
      <c r="R292" s="4"/>
      <c r="S292" s="4"/>
      <c r="T292" s="4"/>
      <c r="U292" s="4"/>
      <c r="V292" s="4"/>
      <c r="W292" s="4"/>
      <c r="X292" s="4"/>
      <c r="Y292" s="4"/>
      <c r="Z292" s="4"/>
      <c r="AA292" s="4"/>
    </row>
    <row r="293" spans="7:27">
      <c r="G293" s="4"/>
      <c r="H293" s="4"/>
      <c r="I293" s="4"/>
      <c r="J293" s="4"/>
      <c r="K293" s="4"/>
      <c r="L293" s="4"/>
      <c r="M293" s="4"/>
      <c r="N293" s="4"/>
      <c r="O293" s="4"/>
      <c r="P293" s="4"/>
      <c r="Q293" s="4"/>
      <c r="R293" s="4"/>
      <c r="S293" s="4"/>
      <c r="T293" s="4"/>
      <c r="U293" s="4"/>
      <c r="V293" s="4"/>
      <c r="W293" s="4"/>
      <c r="X293" s="4"/>
      <c r="Y293" s="4"/>
      <c r="Z293" s="4"/>
      <c r="AA293" s="4"/>
    </row>
    <row r="294" spans="7:27">
      <c r="G294" s="4"/>
      <c r="H294" s="4"/>
      <c r="I294" s="4"/>
      <c r="J294" s="4"/>
      <c r="K294" s="4"/>
      <c r="L294" s="4"/>
      <c r="M294" s="4"/>
      <c r="N294" s="4"/>
      <c r="O294" s="4"/>
      <c r="P294" s="4"/>
      <c r="Q294" s="4"/>
      <c r="R294" s="4"/>
      <c r="S294" s="4"/>
      <c r="T294" s="4"/>
      <c r="U294" s="4"/>
      <c r="V294" s="4"/>
      <c r="W294" s="4"/>
      <c r="X294" s="4"/>
      <c r="Y294" s="4"/>
      <c r="Z294" s="4"/>
      <c r="AA294" s="4"/>
    </row>
    <row r="295" spans="7:27">
      <c r="G295" s="4"/>
      <c r="H295" s="4"/>
      <c r="I295" s="4"/>
      <c r="J295" s="4"/>
      <c r="K295" s="4"/>
      <c r="L295" s="4"/>
      <c r="M295" s="4"/>
      <c r="N295" s="4"/>
      <c r="O295" s="4"/>
      <c r="P295" s="4"/>
      <c r="Q295" s="4"/>
      <c r="R295" s="4"/>
      <c r="S295" s="4"/>
      <c r="T295" s="4"/>
      <c r="U295" s="4"/>
      <c r="V295" s="4"/>
      <c r="W295" s="4"/>
      <c r="X295" s="4"/>
      <c r="Y295" s="4"/>
      <c r="Z295" s="4"/>
      <c r="AA295" s="4"/>
    </row>
    <row r="296" spans="7:27">
      <c r="G296" s="4"/>
      <c r="H296" s="4"/>
      <c r="I296" s="4"/>
      <c r="J296" s="4"/>
      <c r="K296" s="4"/>
      <c r="L296" s="4"/>
      <c r="M296" s="4"/>
      <c r="N296" s="4"/>
      <c r="O296" s="4"/>
      <c r="P296" s="4"/>
      <c r="Q296" s="4"/>
      <c r="R296" s="4"/>
      <c r="S296" s="4"/>
      <c r="T296" s="4"/>
      <c r="U296" s="4"/>
      <c r="V296" s="4"/>
      <c r="W296" s="4"/>
      <c r="X296" s="4"/>
      <c r="Y296" s="4"/>
      <c r="Z296" s="4"/>
      <c r="AA296" s="4"/>
    </row>
    <row r="297" spans="7:27">
      <c r="G297" s="4"/>
      <c r="H297" s="4"/>
      <c r="I297" s="4"/>
      <c r="J297" s="4"/>
      <c r="K297" s="4"/>
      <c r="L297" s="4"/>
      <c r="M297" s="4"/>
      <c r="N297" s="4"/>
      <c r="O297" s="4"/>
      <c r="P297" s="4"/>
      <c r="Q297" s="4"/>
      <c r="R297" s="4"/>
      <c r="S297" s="4"/>
      <c r="T297" s="4"/>
      <c r="U297" s="4"/>
      <c r="V297" s="4"/>
      <c r="W297" s="4"/>
      <c r="X297" s="4"/>
      <c r="Y297" s="4"/>
      <c r="Z297" s="4"/>
      <c r="AA297" s="4"/>
    </row>
    <row r="298" spans="7:27">
      <c r="G298" s="4"/>
      <c r="H298" s="4"/>
      <c r="I298" s="4"/>
      <c r="J298" s="4"/>
      <c r="K298" s="4"/>
      <c r="L298" s="4"/>
      <c r="M298" s="4"/>
      <c r="N298" s="4"/>
      <c r="O298" s="4"/>
      <c r="P298" s="4"/>
      <c r="Q298" s="4"/>
      <c r="R298" s="4"/>
      <c r="S298" s="4"/>
      <c r="T298" s="4"/>
      <c r="U298" s="4"/>
      <c r="V298" s="4"/>
      <c r="W298" s="4"/>
      <c r="X298" s="4"/>
      <c r="Y298" s="4"/>
      <c r="Z298" s="4"/>
      <c r="AA298" s="4"/>
    </row>
    <row r="299" spans="7:27">
      <c r="G299" s="4"/>
      <c r="H299" s="4"/>
      <c r="I299" s="4"/>
      <c r="J299" s="4"/>
      <c r="K299" s="4"/>
      <c r="L299" s="4"/>
      <c r="M299" s="4"/>
      <c r="N299" s="4"/>
      <c r="O299" s="4"/>
      <c r="P299" s="4"/>
      <c r="Q299" s="4"/>
      <c r="R299" s="4"/>
      <c r="S299" s="4"/>
      <c r="T299" s="4"/>
      <c r="U299" s="4"/>
      <c r="V299" s="4"/>
      <c r="W299" s="4"/>
      <c r="X299" s="4"/>
      <c r="Y299" s="4"/>
      <c r="Z299" s="4"/>
      <c r="AA299" s="4"/>
    </row>
    <row r="300" spans="7:27">
      <c r="G300" s="4"/>
      <c r="H300" s="4"/>
      <c r="I300" s="4"/>
      <c r="J300" s="4"/>
      <c r="K300" s="4"/>
      <c r="L300" s="4"/>
      <c r="M300" s="4"/>
      <c r="N300" s="4"/>
      <c r="O300" s="4"/>
      <c r="P300" s="4"/>
      <c r="Q300" s="4"/>
      <c r="R300" s="4"/>
      <c r="S300" s="4"/>
      <c r="T300" s="4"/>
      <c r="U300" s="4"/>
      <c r="V300" s="4"/>
      <c r="W300" s="4"/>
      <c r="X300" s="4"/>
      <c r="Y300" s="4"/>
      <c r="Z300" s="4"/>
      <c r="AA300" s="4"/>
    </row>
    <row r="301" spans="7:27">
      <c r="G301" s="4"/>
      <c r="H301" s="4"/>
      <c r="I301" s="4"/>
      <c r="J301" s="4"/>
      <c r="K301" s="4"/>
      <c r="L301" s="4"/>
      <c r="M301" s="4"/>
      <c r="N301" s="4"/>
      <c r="O301" s="4"/>
      <c r="P301" s="4"/>
      <c r="Q301" s="4"/>
      <c r="R301" s="4"/>
      <c r="S301" s="4"/>
      <c r="T301" s="4"/>
      <c r="U301" s="4"/>
      <c r="V301" s="4"/>
      <c r="W301" s="4"/>
      <c r="X301" s="4"/>
      <c r="Y301" s="4"/>
      <c r="Z301" s="4"/>
      <c r="AA301" s="4"/>
    </row>
    <row r="302" spans="7:27">
      <c r="G302" s="4"/>
      <c r="H302" s="4"/>
      <c r="I302" s="4"/>
      <c r="J302" s="4"/>
      <c r="K302" s="4"/>
      <c r="L302" s="4"/>
      <c r="M302" s="4"/>
      <c r="N302" s="4"/>
      <c r="O302" s="4"/>
      <c r="P302" s="4"/>
      <c r="Q302" s="4"/>
      <c r="R302" s="4"/>
      <c r="S302" s="4"/>
      <c r="T302" s="4"/>
      <c r="U302" s="4"/>
      <c r="V302" s="4"/>
      <c r="W302" s="4"/>
      <c r="X302" s="4"/>
      <c r="Y302" s="4"/>
      <c r="Z302" s="4"/>
      <c r="AA302" s="4"/>
    </row>
    <row r="303" spans="7:27">
      <c r="G303" s="4"/>
      <c r="H303" s="4"/>
      <c r="I303" s="4"/>
      <c r="J303" s="4"/>
      <c r="K303" s="4"/>
      <c r="L303" s="4"/>
      <c r="M303" s="4"/>
      <c r="N303" s="4"/>
      <c r="O303" s="4"/>
      <c r="P303" s="4"/>
      <c r="Q303" s="4"/>
      <c r="R303" s="4"/>
      <c r="S303" s="4"/>
      <c r="T303" s="4"/>
      <c r="U303" s="4"/>
      <c r="V303" s="4"/>
      <c r="W303" s="4"/>
      <c r="X303" s="4"/>
      <c r="Y303" s="4"/>
      <c r="Z303" s="4"/>
      <c r="AA303" s="4"/>
    </row>
    <row r="309" spans="8:26" ht="15.5">
      <c r="H309" s="162" t="s">
        <v>54</v>
      </c>
      <c r="I309" s="417" t="s">
        <v>2</v>
      </c>
      <c r="J309" s="418"/>
      <c r="K309" s="8"/>
      <c r="L309" s="8"/>
      <c r="M309" s="8"/>
      <c r="O309" s="417" t="s">
        <v>8</v>
      </c>
      <c r="P309" s="418"/>
      <c r="Q309" s="8"/>
      <c r="R309" s="8"/>
      <c r="S309" s="8"/>
      <c r="T309" s="4"/>
      <c r="U309" s="417" t="s">
        <v>67</v>
      </c>
      <c r="V309" s="418"/>
      <c r="W309" s="8"/>
      <c r="X309" s="8"/>
      <c r="Y309" s="8"/>
    </row>
    <row r="310" spans="8:26">
      <c r="H310" s="157" t="s">
        <v>55</v>
      </c>
      <c r="I310" s="157" t="s">
        <v>43</v>
      </c>
      <c r="J310" s="157" t="s">
        <v>44</v>
      </c>
      <c r="K310" s="157" t="s">
        <v>45</v>
      </c>
      <c r="L310" s="157" t="s">
        <v>46</v>
      </c>
      <c r="M310" s="162" t="s">
        <v>47</v>
      </c>
      <c r="N310" s="157" t="s">
        <v>57</v>
      </c>
      <c r="O310" s="157" t="s">
        <v>43</v>
      </c>
      <c r="P310" s="157" t="s">
        <v>44</v>
      </c>
      <c r="Q310" s="157" t="s">
        <v>45</v>
      </c>
      <c r="R310" s="157" t="s">
        <v>46</v>
      </c>
      <c r="S310" s="162" t="s">
        <v>47</v>
      </c>
      <c r="T310" s="157" t="s">
        <v>57</v>
      </c>
      <c r="U310" s="157" t="s">
        <v>43</v>
      </c>
      <c r="V310" s="157" t="s">
        <v>44</v>
      </c>
      <c r="W310" s="157" t="s">
        <v>45</v>
      </c>
      <c r="X310" s="157" t="s">
        <v>46</v>
      </c>
      <c r="Y310" s="162" t="s">
        <v>47</v>
      </c>
      <c r="Z310" s="157" t="s">
        <v>57</v>
      </c>
    </row>
    <row r="311" spans="8:26">
      <c r="H311" s="151">
        <v>1</v>
      </c>
      <c r="I311" s="166">
        <f>+I277/$I269</f>
        <v>0.15384615384615385</v>
      </c>
      <c r="J311" s="166">
        <f t="shared" ref="J311:M311" si="261">+J277/$I269</f>
        <v>0.13846153846153847</v>
      </c>
      <c r="K311" s="166">
        <f t="shared" si="261"/>
        <v>0.70769230769230773</v>
      </c>
      <c r="L311" s="166">
        <f t="shared" si="261"/>
        <v>0</v>
      </c>
      <c r="M311" s="166">
        <f t="shared" si="261"/>
        <v>0</v>
      </c>
      <c r="N311" s="167">
        <f>SUM(I311:M311)</f>
        <v>1</v>
      </c>
      <c r="O311" s="166">
        <f>+O277/$J269</f>
        <v>0.31818181818181818</v>
      </c>
      <c r="P311" s="166">
        <f t="shared" ref="P311:S311" si="262">+P277/$J269</f>
        <v>0.40151515151515149</v>
      </c>
      <c r="Q311" s="166">
        <f t="shared" si="262"/>
        <v>0.28030303030303028</v>
      </c>
      <c r="R311" s="166">
        <f t="shared" si="262"/>
        <v>0</v>
      </c>
      <c r="S311" s="166">
        <f t="shared" si="262"/>
        <v>0</v>
      </c>
      <c r="T311" s="168">
        <f>SUM(O311:S311)</f>
        <v>1</v>
      </c>
      <c r="U311" s="166">
        <f>+U277/$K269</f>
        <v>0.16666666666666666</v>
      </c>
      <c r="V311" s="166">
        <f t="shared" ref="V311:Y311" si="263">+V277/$K269</f>
        <v>0.16666666666666666</v>
      </c>
      <c r="W311" s="166">
        <f t="shared" si="263"/>
        <v>0.46666666666666667</v>
      </c>
      <c r="X311" s="166">
        <f t="shared" si="263"/>
        <v>0.2</v>
      </c>
      <c r="Y311" s="166">
        <f t="shared" si="263"/>
        <v>0</v>
      </c>
      <c r="Z311" s="168">
        <f>SUM(U311:Y311)</f>
        <v>1</v>
      </c>
    </row>
    <row r="312" spans="8:26">
      <c r="H312" s="152">
        <v>2</v>
      </c>
      <c r="I312" s="164">
        <f t="shared" ref="I312:M312" si="264">+I278/$I270</f>
        <v>0.17777777777777778</v>
      </c>
      <c r="J312" s="164">
        <f t="shared" si="264"/>
        <v>0.15555555555555556</v>
      </c>
      <c r="K312" s="164">
        <f t="shared" si="264"/>
        <v>0.55555555555555558</v>
      </c>
      <c r="L312" s="164">
        <f t="shared" si="264"/>
        <v>0.1111111111111111</v>
      </c>
      <c r="M312" s="164">
        <f t="shared" si="264"/>
        <v>0</v>
      </c>
      <c r="N312" s="169">
        <f t="shared" ref="N312:N314" si="265">SUM(I312:M312)</f>
        <v>1</v>
      </c>
      <c r="O312" s="174">
        <f t="shared" ref="O312:S312" si="266">+O278/$J270</f>
        <v>0.20353982300884957</v>
      </c>
      <c r="P312" s="164">
        <f t="shared" si="266"/>
        <v>0.22123893805309736</v>
      </c>
      <c r="Q312" s="164">
        <f t="shared" si="266"/>
        <v>0.4336283185840708</v>
      </c>
      <c r="R312" s="164">
        <f t="shared" si="266"/>
        <v>0.1415929203539823</v>
      </c>
      <c r="S312" s="164">
        <f t="shared" si="266"/>
        <v>0</v>
      </c>
      <c r="T312" s="170">
        <f t="shared" ref="T312:T314" si="267">SUM(O312:S312)</f>
        <v>1</v>
      </c>
      <c r="U312" s="164">
        <f t="shared" ref="U312:Y314" si="268">+U278/$K270</f>
        <v>0.13559322033898305</v>
      </c>
      <c r="V312" s="164">
        <f t="shared" si="268"/>
        <v>0.20338983050847459</v>
      </c>
      <c r="W312" s="164">
        <f t="shared" si="268"/>
        <v>0.66101694915254239</v>
      </c>
      <c r="X312" s="164">
        <f t="shared" si="268"/>
        <v>0</v>
      </c>
      <c r="Y312" s="164">
        <f t="shared" si="268"/>
        <v>0</v>
      </c>
      <c r="Z312" s="170">
        <f t="shared" ref="Z312:Z314" si="269">SUM(U312:Y312)</f>
        <v>1</v>
      </c>
    </row>
    <row r="313" spans="8:26">
      <c r="H313" s="152">
        <v>3</v>
      </c>
      <c r="I313" s="164">
        <f t="shared" ref="I313:M313" si="270">+I279/$I271</f>
        <v>0.14285714285714285</v>
      </c>
      <c r="J313" s="164">
        <f t="shared" si="270"/>
        <v>0.13333333333333333</v>
      </c>
      <c r="K313" s="164">
        <f t="shared" si="270"/>
        <v>0.580952380952381</v>
      </c>
      <c r="L313" s="164">
        <f t="shared" si="270"/>
        <v>0.14285714285714285</v>
      </c>
      <c r="M313" s="164">
        <f t="shared" si="270"/>
        <v>0</v>
      </c>
      <c r="N313" s="169">
        <f t="shared" si="265"/>
        <v>1</v>
      </c>
      <c r="O313" s="174">
        <f t="shared" ref="O313:S313" si="271">+O279/$J271</f>
        <v>0.21232876712328766</v>
      </c>
      <c r="P313" s="164">
        <f t="shared" si="271"/>
        <v>0.18493150684931506</v>
      </c>
      <c r="Q313" s="164">
        <f t="shared" si="271"/>
        <v>0.26712328767123289</v>
      </c>
      <c r="R313" s="164">
        <f t="shared" si="271"/>
        <v>0.33561643835616439</v>
      </c>
      <c r="S313" s="164">
        <f t="shared" si="271"/>
        <v>0</v>
      </c>
      <c r="T313" s="170">
        <f t="shared" si="267"/>
        <v>1</v>
      </c>
      <c r="U313" s="164">
        <f t="shared" si="268"/>
        <v>6.3492063492063489E-2</v>
      </c>
      <c r="V313" s="164">
        <f t="shared" si="268"/>
        <v>0.14285714285714285</v>
      </c>
      <c r="W313" s="164">
        <f t="shared" si="268"/>
        <v>0.53968253968253965</v>
      </c>
      <c r="X313" s="164">
        <f t="shared" si="268"/>
        <v>0.25396825396825395</v>
      </c>
      <c r="Y313" s="164">
        <f t="shared" si="268"/>
        <v>0</v>
      </c>
      <c r="Z313" s="170">
        <f t="shared" si="269"/>
        <v>1</v>
      </c>
    </row>
    <row r="314" spans="8:26">
      <c r="H314" s="153">
        <v>4</v>
      </c>
      <c r="I314" s="171">
        <f t="shared" ref="I314:M314" si="272">+I280/$I272</f>
        <v>0.1875</v>
      </c>
      <c r="J314" s="171">
        <f t="shared" si="272"/>
        <v>0.15</v>
      </c>
      <c r="K314" s="171">
        <f t="shared" si="272"/>
        <v>0.1875</v>
      </c>
      <c r="L314" s="171">
        <f t="shared" si="272"/>
        <v>0.47499999999999998</v>
      </c>
      <c r="M314" s="171">
        <f t="shared" si="272"/>
        <v>0</v>
      </c>
      <c r="N314" s="172">
        <f t="shared" si="265"/>
        <v>1</v>
      </c>
      <c r="O314" s="175">
        <f t="shared" ref="O314:S314" si="273">+O280/$J272</f>
        <v>0.16666666666666666</v>
      </c>
      <c r="P314" s="171">
        <f t="shared" si="273"/>
        <v>0.15789473684210525</v>
      </c>
      <c r="Q314" s="171">
        <f t="shared" si="273"/>
        <v>0.43859649122807015</v>
      </c>
      <c r="R314" s="171">
        <f t="shared" si="273"/>
        <v>0.23684210526315788</v>
      </c>
      <c r="S314" s="171">
        <f t="shared" si="273"/>
        <v>0</v>
      </c>
      <c r="T314" s="173">
        <f t="shared" si="267"/>
        <v>0.99999999999999989</v>
      </c>
      <c r="U314" s="171">
        <f t="shared" si="268"/>
        <v>0.13333333333333333</v>
      </c>
      <c r="V314" s="171">
        <f t="shared" si="268"/>
        <v>0.26666666666666666</v>
      </c>
      <c r="W314" s="171">
        <f t="shared" si="268"/>
        <v>0.2</v>
      </c>
      <c r="X314" s="171">
        <f t="shared" si="268"/>
        <v>0.4</v>
      </c>
      <c r="Y314" s="171">
        <f t="shared" si="268"/>
        <v>0</v>
      </c>
      <c r="Z314" s="173">
        <f t="shared" si="269"/>
        <v>1</v>
      </c>
    </row>
  </sheetData>
  <mergeCells count="19">
    <mergeCell ref="I309:J309"/>
    <mergeCell ref="O309:P309"/>
    <mergeCell ref="U309:V309"/>
    <mergeCell ref="I275:J275"/>
    <mergeCell ref="O275:P275"/>
    <mergeCell ref="U275:V275"/>
    <mergeCell ref="A2:AJ3"/>
    <mergeCell ref="A5:B5"/>
    <mergeCell ref="A227:B227"/>
    <mergeCell ref="A248:B248"/>
    <mergeCell ref="A204:B204"/>
    <mergeCell ref="A135:B135"/>
    <mergeCell ref="A156:B156"/>
    <mergeCell ref="A184:B184"/>
    <mergeCell ref="A23:B23"/>
    <mergeCell ref="A41:B41"/>
    <mergeCell ref="A68:B68"/>
    <mergeCell ref="A89:B89"/>
    <mergeCell ref="A109:B109"/>
  </mergeCells>
  <pageMargins left="0.70866141732283472" right="0.70866141732283472" top="0.74803149606299213" bottom="0.74803149606299213" header="0.31496062992125984" footer="0.31496062992125984"/>
  <pageSetup paperSize="9" scale="90" fitToWidth="0" orientation="portrait" verticalDpi="300" r:id="rId1"/>
  <rowBreaks count="1" manualBreakCount="1">
    <brk id="40"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11"/>
  <sheetViews>
    <sheetView zoomScaleNormal="100" workbookViewId="0"/>
  </sheetViews>
  <sheetFormatPr defaultRowHeight="14.5"/>
  <cols>
    <col min="1" max="1" width="2.7265625" customWidth="1"/>
    <col min="2" max="2" width="20.453125" customWidth="1"/>
    <col min="6" max="6" width="9.36328125" style="367" customWidth="1"/>
    <col min="7" max="27" width="9.36328125" hidden="1" customWidth="1"/>
    <col min="28" max="28" width="9.36328125" customWidth="1"/>
    <col min="29" max="36" width="2.54296875" customWidth="1"/>
  </cols>
  <sheetData>
    <row r="1" spans="1:36" ht="15" thickBot="1"/>
    <row r="2" spans="1:36" ht="14.5" customHeight="1">
      <c r="A2" s="411" t="s">
        <v>107</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3"/>
    </row>
    <row r="3" spans="1:36" ht="15" customHeight="1" thickBot="1">
      <c r="A3" s="414"/>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6"/>
    </row>
    <row r="4" spans="1:36" ht="15" thickBot="1">
      <c r="A4" s="1"/>
      <c r="B4" s="2"/>
      <c r="C4" s="2"/>
      <c r="D4" s="2"/>
      <c r="E4" s="2"/>
      <c r="F4" s="368"/>
      <c r="G4" s="3"/>
      <c r="H4" s="3"/>
      <c r="I4" s="1"/>
      <c r="J4" s="1"/>
      <c r="K4" s="1"/>
      <c r="L4" s="1"/>
      <c r="M4" s="1"/>
      <c r="N4" s="1"/>
      <c r="O4" s="1"/>
      <c r="P4" s="1"/>
      <c r="Q4" s="1"/>
      <c r="R4" s="1"/>
    </row>
    <row r="5" spans="1:36" ht="15" thickBot="1">
      <c r="A5" s="409" t="s">
        <v>1</v>
      </c>
      <c r="B5" s="410"/>
      <c r="C5" s="59" t="s">
        <v>0</v>
      </c>
      <c r="D5" s="59" t="s">
        <v>5</v>
      </c>
      <c r="E5" s="59" t="s">
        <v>6</v>
      </c>
      <c r="F5" s="369" t="s">
        <v>7</v>
      </c>
      <c r="M5" s="8" t="s">
        <v>40</v>
      </c>
      <c r="N5" s="8"/>
      <c r="O5" s="8"/>
      <c r="P5" s="8"/>
      <c r="Q5" s="8"/>
      <c r="R5" s="8" t="s">
        <v>41</v>
      </c>
      <c r="S5" s="8"/>
      <c r="T5" s="8"/>
      <c r="U5" s="8"/>
      <c r="V5" s="8"/>
      <c r="W5" s="8" t="s">
        <v>42</v>
      </c>
      <c r="X5" s="8"/>
      <c r="Y5" s="8"/>
      <c r="Z5" s="8"/>
      <c r="AA5" s="5"/>
    </row>
    <row r="6" spans="1:36">
      <c r="G6" s="4"/>
      <c r="H6" s="4"/>
      <c r="I6" s="4"/>
      <c r="J6" s="4"/>
      <c r="K6" s="4"/>
      <c r="L6" s="4"/>
      <c r="M6" s="8" t="s">
        <v>43</v>
      </c>
      <c r="N6" s="8" t="s">
        <v>44</v>
      </c>
      <c r="O6" s="8" t="s">
        <v>45</v>
      </c>
      <c r="P6" s="8" t="s">
        <v>46</v>
      </c>
      <c r="Q6" s="8" t="s">
        <v>47</v>
      </c>
      <c r="R6" s="8" t="s">
        <v>43</v>
      </c>
      <c r="S6" s="8" t="s">
        <v>44</v>
      </c>
      <c r="T6" s="8" t="s">
        <v>45</v>
      </c>
      <c r="U6" s="8" t="s">
        <v>46</v>
      </c>
      <c r="V6" s="8" t="s">
        <v>47</v>
      </c>
      <c r="W6" s="8" t="s">
        <v>43</v>
      </c>
      <c r="X6" s="8" t="s">
        <v>44</v>
      </c>
      <c r="Y6" s="8" t="s">
        <v>45</v>
      </c>
      <c r="Z6" s="8" t="s">
        <v>46</v>
      </c>
      <c r="AA6" s="8" t="s">
        <v>47</v>
      </c>
    </row>
    <row r="7" spans="1:36">
      <c r="A7" s="91">
        <v>1</v>
      </c>
      <c r="B7" s="9" t="s">
        <v>8</v>
      </c>
      <c r="C7" s="104">
        <v>0.5</v>
      </c>
      <c r="D7" s="105">
        <v>5</v>
      </c>
      <c r="E7" s="106">
        <v>1</v>
      </c>
      <c r="F7" s="105">
        <f>MROUND(BP*C7,AR)</f>
        <v>50</v>
      </c>
      <c r="G7" s="107"/>
      <c r="H7" s="107"/>
      <c r="I7" s="88">
        <f t="shared" ref="I7:I10" si="0">+D7*E7</f>
        <v>5</v>
      </c>
      <c r="J7" s="88">
        <f>+I7*F7</f>
        <v>250</v>
      </c>
      <c r="K7" s="107"/>
      <c r="L7" s="107"/>
      <c r="M7" s="107"/>
      <c r="N7" s="107"/>
      <c r="O7" s="107"/>
      <c r="P7" s="107"/>
      <c r="Q7" s="107"/>
      <c r="R7" s="88">
        <f>IF(ISNUMBER(SEARCH("bench",$B7)),IF($C7&gt;=0.5,IF($C7&lt;0.6,$D7*$E7," ")," ")," ")</f>
        <v>5</v>
      </c>
      <c r="S7" s="88" t="str">
        <f>IF(ISNUMBER(SEARCH("bench",$B7)),IF($C7&gt;=0.6,IF($C7&lt;0.7,$D7*$E7," ")," ")," ")</f>
        <v xml:space="preserve"> </v>
      </c>
      <c r="T7" s="88" t="str">
        <f>IF(ISNUMBER(SEARCH("bench",$B7)),IF($C7&gt;=0.7,IF($C7&lt;0.8,$D7*$E7," ")," ")," ")</f>
        <v xml:space="preserve"> </v>
      </c>
      <c r="U7" s="88" t="str">
        <f>IF(ISNUMBER(SEARCH("bench",$B7)),IF($C7&gt;=0.8,IF($C7&lt;0.9,$D7*$E7," ")," ")," ")</f>
        <v xml:space="preserve"> </v>
      </c>
      <c r="V7" s="88" t="str">
        <f>IF(ISNUMBER(SEARCH("bench",$B7)),IF($C7&gt;=0.9,$D7*$E7," ")," ")</f>
        <v xml:space="preserve"> </v>
      </c>
      <c r="W7" s="107"/>
      <c r="X7" s="107"/>
      <c r="Y7" s="107"/>
      <c r="Z7" s="107"/>
      <c r="AA7" s="107"/>
      <c r="AB7" s="108"/>
      <c r="AC7" s="84"/>
      <c r="AD7" s="109"/>
      <c r="AE7" s="109"/>
      <c r="AF7" s="109"/>
      <c r="AG7" s="109"/>
      <c r="AH7" s="109"/>
      <c r="AI7" s="109"/>
      <c r="AJ7" s="110"/>
    </row>
    <row r="8" spans="1:36">
      <c r="A8" s="91"/>
      <c r="B8" s="92" t="str">
        <f>+B7</f>
        <v>BenchPress</v>
      </c>
      <c r="C8" s="10">
        <v>0.6</v>
      </c>
      <c r="D8" s="11">
        <v>4</v>
      </c>
      <c r="E8" s="12">
        <v>1</v>
      </c>
      <c r="F8" s="11">
        <f>MROUND(BP*C8,AR)</f>
        <v>60</v>
      </c>
      <c r="G8" s="4"/>
      <c r="H8" s="4"/>
      <c r="I8" s="111">
        <f t="shared" si="0"/>
        <v>4</v>
      </c>
      <c r="J8" s="111">
        <f t="shared" ref="J8:J10" si="1">+I8*F8</f>
        <v>240</v>
      </c>
      <c r="K8" s="4"/>
      <c r="L8" s="4"/>
      <c r="M8" s="4"/>
      <c r="N8" s="4"/>
      <c r="O8" s="4"/>
      <c r="P8" s="4"/>
      <c r="Q8" s="4"/>
      <c r="R8" s="111" t="str">
        <f>IF(ISNUMBER(SEARCH("bench",$B8)),IF($C8&gt;=0.5,IF($C8&lt;0.6,$D8*$E8," ")," ")," ")</f>
        <v xml:space="preserve"> </v>
      </c>
      <c r="S8" s="111">
        <f>IF(ISNUMBER(SEARCH("bench",$B8)),IF($C8&gt;=0.6,IF($C8&lt;0.7,$D8*$E8," ")," ")," ")</f>
        <v>4</v>
      </c>
      <c r="T8" s="111" t="str">
        <f>IF(ISNUMBER(SEARCH("bench",$B8)),IF($C8&gt;=0.7,IF($C8&lt;0.8,$D8*$E8," ")," ")," ")</f>
        <v xml:space="preserve"> </v>
      </c>
      <c r="U8" s="111" t="str">
        <f>IF(ISNUMBER(SEARCH("bench",$B8)),IF($C8&gt;=0.8,IF($C8&lt;0.9,$D8*$E8," ")," ")," ")</f>
        <v xml:space="preserve"> </v>
      </c>
      <c r="V8" s="111" t="str">
        <f>IF(ISNUMBER(SEARCH("bench",$B8)),IF($C8&gt;=0.9,$D8*$E8," ")," ")</f>
        <v xml:space="preserve"> </v>
      </c>
      <c r="W8" s="4"/>
      <c r="X8" s="4"/>
      <c r="Y8" s="4"/>
      <c r="Z8" s="4"/>
      <c r="AA8" s="4"/>
      <c r="AB8" s="5"/>
      <c r="AC8" s="96"/>
      <c r="AD8" s="8"/>
      <c r="AE8" s="8"/>
      <c r="AF8" s="8"/>
      <c r="AG8" s="8"/>
      <c r="AH8" s="8"/>
      <c r="AI8" s="8"/>
      <c r="AJ8" s="16"/>
    </row>
    <row r="9" spans="1:36">
      <c r="A9" s="15"/>
      <c r="B9" s="92" t="str">
        <f t="shared" ref="B9:B10" si="2">+B8</f>
        <v>BenchPress</v>
      </c>
      <c r="C9" s="10">
        <v>0.7</v>
      </c>
      <c r="D9" s="11">
        <v>3</v>
      </c>
      <c r="E9" s="12">
        <v>1</v>
      </c>
      <c r="F9" s="11">
        <f>MROUND(BP*C9,AR)</f>
        <v>70</v>
      </c>
      <c r="G9" s="4"/>
      <c r="H9" s="4"/>
      <c r="I9" s="111">
        <f t="shared" si="0"/>
        <v>3</v>
      </c>
      <c r="J9" s="111">
        <f t="shared" si="1"/>
        <v>210</v>
      </c>
      <c r="K9" s="4"/>
      <c r="L9" s="4"/>
      <c r="M9" s="4"/>
      <c r="N9" s="4"/>
      <c r="O9" s="4"/>
      <c r="P9" s="4"/>
      <c r="Q9" s="4"/>
      <c r="R9" s="111" t="str">
        <f>IF(ISNUMBER(SEARCH("bench",$B9)),IF($C9&gt;=0.5,IF($C9&lt;0.6,$D9*$E9," ")," ")," ")</f>
        <v xml:space="preserve"> </v>
      </c>
      <c r="S9" s="111" t="str">
        <f>IF(ISNUMBER(SEARCH("bench",$B9)),IF($C9&gt;=0.6,IF($C9&lt;0.7,$D9*$E9," ")," ")," ")</f>
        <v xml:space="preserve"> </v>
      </c>
      <c r="T9" s="111">
        <f>IF(ISNUMBER(SEARCH("bench",$B9)),IF($C9&gt;=0.7,IF($C9&lt;0.8,$D9*$E9," ")," ")," ")</f>
        <v>3</v>
      </c>
      <c r="U9" s="111" t="str">
        <f>IF(ISNUMBER(SEARCH("bench",$B9)),IF($C9&gt;=0.8,IF($C9&lt;0.9,$D9*$E9," ")," ")," ")</f>
        <v xml:space="preserve"> </v>
      </c>
      <c r="V9" s="111" t="str">
        <f>IF(ISNUMBER(SEARCH("bench",$B9)),IF($C9&gt;=0.9,$D9*$E9," ")," ")</f>
        <v xml:space="preserve"> </v>
      </c>
      <c r="W9" s="4"/>
      <c r="X9" s="4"/>
      <c r="Y9" s="4"/>
      <c r="Z9" s="4"/>
      <c r="AA9" s="4"/>
      <c r="AB9" s="5"/>
      <c r="AC9" s="13"/>
      <c r="AD9" s="8"/>
      <c r="AE9" s="8"/>
      <c r="AF9" s="8"/>
      <c r="AG9" s="8"/>
      <c r="AH9" s="8"/>
      <c r="AI9" s="8"/>
      <c r="AJ9" s="16"/>
    </row>
    <row r="10" spans="1:36">
      <c r="A10" s="15"/>
      <c r="B10" s="92" t="str">
        <f t="shared" si="2"/>
        <v>BenchPress</v>
      </c>
      <c r="C10" s="10">
        <v>0.75</v>
      </c>
      <c r="D10" s="11">
        <v>3</v>
      </c>
      <c r="E10" s="12">
        <v>4</v>
      </c>
      <c r="F10" s="11">
        <f>MROUND(BP*C10,AR)</f>
        <v>75</v>
      </c>
      <c r="G10" s="4"/>
      <c r="H10" s="4"/>
      <c r="I10" s="111">
        <f t="shared" si="0"/>
        <v>12</v>
      </c>
      <c r="J10" s="111">
        <f t="shared" si="1"/>
        <v>900</v>
      </c>
      <c r="K10" s="4"/>
      <c r="L10" s="4"/>
      <c r="M10" s="4"/>
      <c r="N10" s="4"/>
      <c r="O10" s="4"/>
      <c r="P10" s="4"/>
      <c r="Q10" s="4"/>
      <c r="R10" s="111" t="str">
        <f>IF(ISNUMBER(SEARCH("bench",$B10)),IF($C10&gt;=0.5,IF($C10&lt;0.6,$D10*$E10," ")," ")," ")</f>
        <v xml:space="preserve"> </v>
      </c>
      <c r="S10" s="111" t="str">
        <f>IF(ISNUMBER(SEARCH("bench",$B10)),IF($C10&gt;=0.6,IF($C10&lt;0.7,$D10*$E10," ")," ")," ")</f>
        <v xml:space="preserve"> </v>
      </c>
      <c r="T10" s="111">
        <f>IF(ISNUMBER(SEARCH("bench",$B10)),IF($C10&gt;=0.7,IF($C10&lt;0.8,$D10*$E10," ")," ")," ")</f>
        <v>12</v>
      </c>
      <c r="U10" s="111" t="str">
        <f>IF(ISNUMBER(SEARCH("bench",$B10)),IF($C10&gt;=0.8,IF($C10&lt;0.9,$D10*$E10," ")," ")," ")</f>
        <v xml:space="preserve"> </v>
      </c>
      <c r="V10" s="111" t="str">
        <f>IF(ISNUMBER(SEARCH("bench",$B10)),IF($C10&gt;=0.9,$D10*$E10," ")," ")</f>
        <v xml:space="preserve"> </v>
      </c>
      <c r="W10" s="4"/>
      <c r="X10" s="4"/>
      <c r="Y10" s="4"/>
      <c r="Z10" s="4"/>
      <c r="AA10" s="4"/>
      <c r="AB10" s="5"/>
      <c r="AC10" s="13"/>
      <c r="AD10" s="13"/>
      <c r="AE10" s="13"/>
      <c r="AF10" s="13"/>
      <c r="AG10" s="8"/>
      <c r="AH10" s="8"/>
      <c r="AI10" s="8"/>
      <c r="AJ10" s="16"/>
    </row>
    <row r="11" spans="1:36">
      <c r="A11" s="31"/>
      <c r="B11" s="8"/>
      <c r="C11" s="8"/>
      <c r="D11" s="8"/>
      <c r="E11" s="8"/>
      <c r="F11" s="366"/>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16"/>
    </row>
    <row r="12" spans="1:36">
      <c r="A12" s="112">
        <v>2</v>
      </c>
      <c r="B12" s="113" t="s">
        <v>2</v>
      </c>
      <c r="C12" s="35">
        <v>0.5</v>
      </c>
      <c r="D12" s="36">
        <v>5</v>
      </c>
      <c r="E12" s="37">
        <v>1</v>
      </c>
      <c r="F12" s="36">
        <f>MROUND(SQ*C12,AR)</f>
        <v>50</v>
      </c>
      <c r="G12" s="114">
        <f>+D12*E12</f>
        <v>5</v>
      </c>
      <c r="H12" s="114">
        <f>+F12*G12</f>
        <v>250</v>
      </c>
      <c r="I12" s="8"/>
      <c r="J12" s="8"/>
      <c r="K12" s="4"/>
      <c r="L12" s="4"/>
      <c r="M12" s="114">
        <f t="shared" ref="M12:M14" si="3">IF(ISNUMBER(SEARCH("squat",$B12)),IF($C12&gt;=0.5,IF($C12&lt;0.6,$D12*$E12," ")," ")," ")</f>
        <v>5</v>
      </c>
      <c r="N12" s="114" t="str">
        <f t="shared" ref="N12:N14" si="4">IF(ISNUMBER(SEARCH("squat",$B12)),IF($C12&gt;=0.6,IF($C12&lt;0.7,$D12*$E12," ")," ")," ")</f>
        <v xml:space="preserve"> </v>
      </c>
      <c r="O12" s="114" t="str">
        <f t="shared" ref="O12:O14" si="5">IF(ISNUMBER(SEARCH("squat",$B12)),IF($C12&gt;=0.7,IF($C12&lt;0.8,$D12*$E12," ")," ")," ")</f>
        <v xml:space="preserve"> </v>
      </c>
      <c r="P12" s="114" t="str">
        <f t="shared" ref="P12:P14" si="6">IF(ISNUMBER(SEARCH("squat",$B12)),IF($C12&gt;=0.8,IF($C12&lt;0.9,$D12*$E12," ")," ")," ")</f>
        <v xml:space="preserve"> </v>
      </c>
      <c r="Q12" s="114" t="str">
        <f t="shared" ref="Q12:Q14" si="7">IF(ISNUMBER(SEARCH("squat",$B12)),IF($C12&gt;=0.9,$D12*$E12," ")," ")</f>
        <v xml:space="preserve"> </v>
      </c>
      <c r="R12" s="4"/>
      <c r="S12" s="4"/>
      <c r="T12" s="4"/>
      <c r="U12" s="4"/>
      <c r="V12" s="4"/>
      <c r="W12" s="4"/>
      <c r="X12" s="4"/>
      <c r="Y12" s="4"/>
      <c r="Z12" s="4"/>
      <c r="AA12" s="4"/>
      <c r="AB12" s="5"/>
      <c r="AC12" s="13"/>
      <c r="AD12" s="8"/>
      <c r="AE12" s="8"/>
      <c r="AF12" s="8"/>
      <c r="AG12" s="8"/>
      <c r="AH12" s="8"/>
      <c r="AI12" s="8"/>
      <c r="AJ12" s="16"/>
    </row>
    <row r="13" spans="1:36">
      <c r="A13" s="38"/>
      <c r="B13" s="97" t="str">
        <f>+B12</f>
        <v>Squat</v>
      </c>
      <c r="C13" s="35">
        <v>0.6</v>
      </c>
      <c r="D13" s="36">
        <v>5</v>
      </c>
      <c r="E13" s="37">
        <v>1</v>
      </c>
      <c r="F13" s="36">
        <f>MROUND(SQ*C13,AR)</f>
        <v>60</v>
      </c>
      <c r="G13" s="114">
        <f t="shared" ref="G13:G14" si="8">+D13*E13</f>
        <v>5</v>
      </c>
      <c r="H13" s="114">
        <f t="shared" ref="H13:H14" si="9">+F13*G13</f>
        <v>300</v>
      </c>
      <c r="I13" s="4"/>
      <c r="J13" s="4"/>
      <c r="K13" s="4"/>
      <c r="L13" s="4"/>
      <c r="M13" s="114" t="str">
        <f t="shared" si="3"/>
        <v xml:space="preserve"> </v>
      </c>
      <c r="N13" s="114">
        <f t="shared" si="4"/>
        <v>5</v>
      </c>
      <c r="O13" s="114" t="str">
        <f t="shared" si="5"/>
        <v xml:space="preserve"> </v>
      </c>
      <c r="P13" s="114" t="str">
        <f t="shared" si="6"/>
        <v xml:space="preserve"> </v>
      </c>
      <c r="Q13" s="114" t="str">
        <f t="shared" si="7"/>
        <v xml:space="preserve"> </v>
      </c>
      <c r="R13" s="4"/>
      <c r="S13" s="4"/>
      <c r="T13" s="4"/>
      <c r="U13" s="4"/>
      <c r="V13" s="4"/>
      <c r="W13" s="4"/>
      <c r="X13" s="4"/>
      <c r="Y13" s="4"/>
      <c r="Z13" s="4"/>
      <c r="AA13" s="4"/>
      <c r="AB13" s="5"/>
      <c r="AC13" s="47"/>
      <c r="AD13" s="8"/>
      <c r="AE13" s="8"/>
      <c r="AF13" s="8"/>
      <c r="AG13" s="8"/>
      <c r="AH13" s="8"/>
      <c r="AI13" s="8"/>
      <c r="AJ13" s="16"/>
    </row>
    <row r="14" spans="1:36">
      <c r="A14" s="38"/>
      <c r="B14" s="115" t="str">
        <f>+B13</f>
        <v>Squat</v>
      </c>
      <c r="C14" s="35">
        <v>0.7</v>
      </c>
      <c r="D14" s="36">
        <v>4</v>
      </c>
      <c r="E14" s="37">
        <v>5</v>
      </c>
      <c r="F14" s="36">
        <f>MROUND(SQ*C14,AR)</f>
        <v>70</v>
      </c>
      <c r="G14" s="114">
        <f t="shared" si="8"/>
        <v>20</v>
      </c>
      <c r="H14" s="114">
        <f t="shared" si="9"/>
        <v>1400</v>
      </c>
      <c r="I14" s="4"/>
      <c r="J14" s="4"/>
      <c r="K14" s="4"/>
      <c r="L14" s="4"/>
      <c r="M14" s="114" t="str">
        <f t="shared" si="3"/>
        <v xml:space="preserve"> </v>
      </c>
      <c r="N14" s="114" t="str">
        <f t="shared" si="4"/>
        <v xml:space="preserve"> </v>
      </c>
      <c r="O14" s="114">
        <f t="shared" si="5"/>
        <v>20</v>
      </c>
      <c r="P14" s="114" t="str">
        <f t="shared" si="6"/>
        <v xml:space="preserve"> </v>
      </c>
      <c r="Q14" s="114" t="str">
        <f t="shared" si="7"/>
        <v xml:space="preserve"> </v>
      </c>
      <c r="R14" s="4"/>
      <c r="S14" s="4"/>
      <c r="T14" s="4"/>
      <c r="U14" s="4"/>
      <c r="V14" s="4"/>
      <c r="W14" s="4"/>
      <c r="X14" s="4"/>
      <c r="Y14" s="4"/>
      <c r="Z14" s="4"/>
      <c r="AA14" s="4"/>
      <c r="AB14" s="5"/>
      <c r="AC14" s="13"/>
      <c r="AD14" s="13"/>
      <c r="AE14" s="13"/>
      <c r="AF14" s="13"/>
      <c r="AG14" s="13"/>
      <c r="AH14" s="8"/>
      <c r="AI14" s="8"/>
      <c r="AJ14" s="16"/>
    </row>
    <row r="15" spans="1:36">
      <c r="A15" s="31"/>
      <c r="B15" s="8"/>
      <c r="C15" s="8"/>
      <c r="D15" s="8"/>
      <c r="E15" s="8"/>
      <c r="F15" s="366"/>
      <c r="G15" s="4"/>
      <c r="H15" s="4"/>
      <c r="I15" s="4"/>
      <c r="J15" s="4"/>
      <c r="K15" s="4"/>
      <c r="L15" s="4"/>
      <c r="M15" s="4"/>
      <c r="N15" s="4"/>
      <c r="O15" s="4"/>
      <c r="P15" s="4"/>
      <c r="Q15" s="4"/>
      <c r="R15" s="4"/>
      <c r="S15" s="4"/>
      <c r="T15" s="4"/>
      <c r="U15" s="4"/>
      <c r="V15" s="4"/>
      <c r="W15" s="4"/>
      <c r="X15" s="4"/>
      <c r="Y15" s="4"/>
      <c r="Z15" s="4"/>
      <c r="AA15" s="4"/>
      <c r="AB15" s="5"/>
      <c r="AC15" s="8"/>
      <c r="AD15" s="8"/>
      <c r="AE15" s="8"/>
      <c r="AF15" s="8"/>
      <c r="AG15" s="8"/>
      <c r="AH15" s="8"/>
      <c r="AI15" s="8"/>
      <c r="AJ15" s="16"/>
    </row>
    <row r="16" spans="1:36">
      <c r="A16" s="15">
        <v>3</v>
      </c>
      <c r="B16" s="116" t="s">
        <v>96</v>
      </c>
      <c r="C16" s="117">
        <v>0.5</v>
      </c>
      <c r="D16" s="118">
        <v>6</v>
      </c>
      <c r="E16" s="119">
        <v>1</v>
      </c>
      <c r="F16" s="11">
        <f>MROUND(BP*C16,AR)</f>
        <v>50</v>
      </c>
      <c r="G16" s="4"/>
      <c r="H16" s="4"/>
      <c r="I16" s="120">
        <f t="shared" ref="I16:I18" si="10">+D16*E16</f>
        <v>6</v>
      </c>
      <c r="J16" s="120">
        <f>+I16*F16</f>
        <v>300</v>
      </c>
      <c r="K16" s="4"/>
      <c r="L16" s="4"/>
      <c r="M16" s="4"/>
      <c r="N16" s="4"/>
      <c r="O16" s="4"/>
      <c r="P16" s="4"/>
      <c r="Q16" s="4"/>
      <c r="R16" s="120">
        <f>IF(ISNUMBER(SEARCH("bench",$B16)),IF($C16&gt;=0.5,IF($C16&lt;0.6,$D16*$E16," ")," ")," ")</f>
        <v>6</v>
      </c>
      <c r="S16" s="120" t="str">
        <f>IF(ISNUMBER(SEARCH("bench",$B16)),IF($C16&gt;=0.6,IF($C16&lt;0.7,$D16*$E16," ")," ")," ")</f>
        <v xml:space="preserve"> </v>
      </c>
      <c r="T16" s="120" t="str">
        <f>IF(ISNUMBER(SEARCH("bench",$B16)),IF($C16&gt;=0.7,IF($C16&lt;0.8,$D16*$E16," ")," ")," ")</f>
        <v xml:space="preserve"> </v>
      </c>
      <c r="U16" s="120" t="str">
        <f>IF(ISNUMBER(SEARCH("bench",$B16)),IF($C16&gt;=0.8,IF($C16&lt;0.9,$D16*$E16," ")," ")," ")</f>
        <v xml:space="preserve"> </v>
      </c>
      <c r="V16" s="120" t="str">
        <f>IF(ISNUMBER(SEARCH("bench",$B16)),IF($C16&gt;=0.9,$D16*$E16," ")," ")</f>
        <v xml:space="preserve"> </v>
      </c>
      <c r="W16" s="4"/>
      <c r="X16" s="4"/>
      <c r="Y16" s="4"/>
      <c r="Z16" s="4"/>
      <c r="AA16" s="4"/>
      <c r="AB16" s="5"/>
      <c r="AC16" s="13"/>
      <c r="AD16" s="8"/>
      <c r="AE16" s="8"/>
      <c r="AF16" s="8"/>
      <c r="AG16" s="8"/>
      <c r="AH16" s="8"/>
      <c r="AI16" s="8"/>
      <c r="AJ16" s="16"/>
    </row>
    <row r="17" spans="1:36">
      <c r="A17" s="121"/>
      <c r="B17" s="122" t="str">
        <f>+B16</f>
        <v>Middle Grip BenchPress</v>
      </c>
      <c r="C17" s="10">
        <v>0.6</v>
      </c>
      <c r="D17" s="11">
        <v>6</v>
      </c>
      <c r="E17" s="12">
        <v>1</v>
      </c>
      <c r="F17" s="11">
        <f>MROUND(BP*C17,AR)</f>
        <v>60</v>
      </c>
      <c r="G17" s="4"/>
      <c r="H17" s="4"/>
      <c r="I17" s="111">
        <f t="shared" si="10"/>
        <v>6</v>
      </c>
      <c r="J17" s="111">
        <f t="shared" ref="J17:J18" si="11">+I17*F17</f>
        <v>360</v>
      </c>
      <c r="K17" s="4"/>
      <c r="L17" s="4"/>
      <c r="M17" s="4"/>
      <c r="N17" s="4"/>
      <c r="O17" s="4"/>
      <c r="P17" s="4"/>
      <c r="Q17" s="4"/>
      <c r="R17" s="111" t="str">
        <f>IF(ISNUMBER(SEARCH("bench",$B17)),IF($C17&gt;=0.5,IF($C17&lt;0.6,$D17*$E17," ")," ")," ")</f>
        <v xml:space="preserve"> </v>
      </c>
      <c r="S17" s="111">
        <f>IF(ISNUMBER(SEARCH("bench",$B17)),IF($C17&gt;=0.6,IF($C17&lt;0.7,$D17*$E17," ")," ")," ")</f>
        <v>6</v>
      </c>
      <c r="T17" s="111" t="str">
        <f>IF(ISNUMBER(SEARCH("bench",$B17)),IF($C17&gt;=0.7,IF($C17&lt;0.8,$D17*$E17," ")," ")," ")</f>
        <v xml:space="preserve"> </v>
      </c>
      <c r="U17" s="111" t="str">
        <f>IF(ISNUMBER(SEARCH("bench",$B17)),IF($C17&gt;=0.8,IF($C17&lt;0.9,$D17*$E17," ")," ")," ")</f>
        <v xml:space="preserve"> </v>
      </c>
      <c r="V17" s="111" t="str">
        <f>IF(ISNUMBER(SEARCH("bench",$B17)),IF($C17&gt;=0.9,$D17*$E17," ")," ")</f>
        <v xml:space="preserve"> </v>
      </c>
      <c r="W17" s="4"/>
      <c r="X17" s="4"/>
      <c r="Y17" s="4"/>
      <c r="Z17" s="4"/>
      <c r="AA17" s="4"/>
      <c r="AB17" s="5"/>
      <c r="AC17" s="123"/>
      <c r="AD17" s="8"/>
      <c r="AE17" s="8"/>
      <c r="AF17" s="8"/>
      <c r="AG17" s="8"/>
      <c r="AH17" s="8"/>
      <c r="AI17" s="8"/>
      <c r="AJ17" s="16"/>
    </row>
    <row r="18" spans="1:36">
      <c r="A18" s="15"/>
      <c r="B18" s="122" t="str">
        <f t="shared" ref="B18" si="12">+B17</f>
        <v>Middle Grip BenchPress</v>
      </c>
      <c r="C18" s="10">
        <v>0.65</v>
      </c>
      <c r="D18" s="11">
        <v>6</v>
      </c>
      <c r="E18" s="12">
        <v>3</v>
      </c>
      <c r="F18" s="11">
        <f>MROUND(BP*C18,AR)</f>
        <v>65</v>
      </c>
      <c r="G18" s="4"/>
      <c r="H18" s="4"/>
      <c r="I18" s="111">
        <f t="shared" si="10"/>
        <v>18</v>
      </c>
      <c r="J18" s="111">
        <f t="shared" si="11"/>
        <v>1170</v>
      </c>
      <c r="K18" s="4"/>
      <c r="L18" s="4"/>
      <c r="M18" s="4"/>
      <c r="N18" s="4"/>
      <c r="O18" s="4"/>
      <c r="P18" s="4"/>
      <c r="Q18" s="4"/>
      <c r="R18" s="111" t="str">
        <f>IF(ISNUMBER(SEARCH("bench",$B18)),IF($C18&gt;=0.5,IF($C18&lt;0.6,$D18*$E18," ")," ")," ")</f>
        <v xml:space="preserve"> </v>
      </c>
      <c r="S18" s="111">
        <f>IF(ISNUMBER(SEARCH("bench",$B18)),IF($C18&gt;=0.6,IF($C18&lt;0.7,$D18*$E18," ")," ")," ")</f>
        <v>18</v>
      </c>
      <c r="T18" s="111" t="str">
        <f>IF(ISNUMBER(SEARCH("bench",$B18)),IF($C18&gt;=0.7,IF($C18&lt;0.8,$D18*$E18," ")," ")," ")</f>
        <v xml:space="preserve"> </v>
      </c>
      <c r="U18" s="111" t="str">
        <f>IF(ISNUMBER(SEARCH("bench",$B18)),IF($C18&gt;=0.8,IF($C18&lt;0.9,$D18*$E18," ")," ")," ")</f>
        <v xml:space="preserve"> </v>
      </c>
      <c r="V18" s="111" t="str">
        <f>IF(ISNUMBER(SEARCH("bench",$B18)),IF($C18&gt;=0.9,$D18*$E18," ")," ")</f>
        <v xml:space="preserve"> </v>
      </c>
      <c r="W18" s="4"/>
      <c r="X18" s="4"/>
      <c r="Y18" s="4"/>
      <c r="Z18" s="4"/>
      <c r="AA18" s="4"/>
      <c r="AB18" s="5"/>
      <c r="AC18" s="13"/>
      <c r="AD18" s="13"/>
      <c r="AE18" s="13"/>
      <c r="AF18" s="8"/>
      <c r="AG18" s="8"/>
      <c r="AH18" s="8"/>
      <c r="AI18" s="8"/>
      <c r="AJ18" s="16"/>
    </row>
    <row r="19" spans="1:36">
      <c r="A19" s="31"/>
      <c r="B19" s="8"/>
      <c r="C19" s="8"/>
      <c r="D19" s="8"/>
      <c r="E19" s="8"/>
      <c r="F19" s="366"/>
      <c r="G19" s="4"/>
      <c r="H19" s="4"/>
      <c r="I19" s="4"/>
      <c r="J19" s="4"/>
      <c r="K19" s="4"/>
      <c r="L19" s="4"/>
      <c r="M19" s="4"/>
      <c r="N19" s="4"/>
      <c r="O19" s="4"/>
      <c r="P19" s="4"/>
      <c r="Q19" s="4"/>
      <c r="R19" s="4"/>
      <c r="S19" s="4"/>
      <c r="T19" s="4"/>
      <c r="U19" s="4"/>
      <c r="V19" s="4"/>
      <c r="W19" s="4"/>
      <c r="X19" s="4"/>
      <c r="Y19" s="4"/>
      <c r="Z19" s="4"/>
      <c r="AA19" s="4"/>
      <c r="AB19" s="8"/>
      <c r="AC19" s="8"/>
      <c r="AD19" s="8"/>
      <c r="AE19" s="8"/>
      <c r="AF19" s="8"/>
      <c r="AG19" s="8"/>
      <c r="AH19" s="8"/>
      <c r="AI19" s="8"/>
      <c r="AJ19" s="16"/>
    </row>
    <row r="20" spans="1:36">
      <c r="A20" s="124">
        <v>4</v>
      </c>
      <c r="B20" s="125" t="s">
        <v>3</v>
      </c>
      <c r="C20" s="126"/>
      <c r="D20" s="127">
        <v>10</v>
      </c>
      <c r="E20" s="128">
        <v>5</v>
      </c>
      <c r="F20" s="127"/>
      <c r="G20" s="4"/>
      <c r="H20" s="4"/>
      <c r="I20" s="4"/>
      <c r="J20" s="4"/>
      <c r="K20" s="4"/>
      <c r="L20" s="4"/>
      <c r="M20" s="4"/>
      <c r="N20" s="4"/>
      <c r="O20" s="4"/>
      <c r="P20" s="4"/>
      <c r="Q20" s="4"/>
      <c r="R20" s="4"/>
      <c r="S20" s="4"/>
      <c r="T20" s="4"/>
      <c r="U20" s="4"/>
      <c r="V20" s="4"/>
      <c r="W20" s="4"/>
      <c r="X20" s="4"/>
      <c r="Y20" s="4"/>
      <c r="Z20" s="4"/>
      <c r="AA20" s="4"/>
      <c r="AB20" s="8"/>
      <c r="AC20" s="125"/>
      <c r="AD20" s="125"/>
      <c r="AE20" s="125"/>
      <c r="AF20" s="125"/>
      <c r="AG20" s="125"/>
      <c r="AH20" s="8"/>
      <c r="AI20" s="8"/>
      <c r="AJ20" s="16"/>
    </row>
    <row r="21" spans="1:36">
      <c r="A21" s="124">
        <v>5</v>
      </c>
      <c r="B21" s="125" t="s">
        <v>48</v>
      </c>
      <c r="C21" s="126"/>
      <c r="D21" s="127">
        <v>5</v>
      </c>
      <c r="E21" s="128">
        <v>5</v>
      </c>
      <c r="F21" s="127"/>
      <c r="G21" s="90"/>
      <c r="H21" s="90"/>
      <c r="I21" s="90"/>
      <c r="J21" s="90"/>
      <c r="K21" s="90"/>
      <c r="L21" s="90"/>
      <c r="M21" s="90"/>
      <c r="N21" s="90"/>
      <c r="O21" s="90"/>
      <c r="P21" s="90"/>
      <c r="Q21" s="90"/>
      <c r="R21" s="90"/>
      <c r="S21" s="90"/>
      <c r="T21" s="90"/>
      <c r="U21" s="90"/>
      <c r="V21" s="90"/>
      <c r="W21" s="90"/>
      <c r="X21" s="90"/>
      <c r="Y21" s="90"/>
      <c r="Z21" s="90"/>
      <c r="AA21" s="90"/>
      <c r="AB21" s="27"/>
      <c r="AC21" s="125"/>
      <c r="AD21" s="125"/>
      <c r="AE21" s="125"/>
      <c r="AF21" s="125"/>
      <c r="AG21" s="125"/>
      <c r="AH21" s="27"/>
      <c r="AI21" s="27"/>
      <c r="AJ21" s="19"/>
    </row>
    <row r="22" spans="1:36" ht="15" thickBot="1">
      <c r="G22" s="4"/>
      <c r="H22" s="4"/>
      <c r="I22" s="4"/>
      <c r="J22" s="4"/>
      <c r="K22" s="4"/>
      <c r="L22" s="4"/>
      <c r="M22" s="4"/>
      <c r="N22" s="4"/>
      <c r="O22" s="4"/>
      <c r="P22" s="4"/>
      <c r="Q22" s="4"/>
      <c r="R22" s="4"/>
      <c r="S22" s="4"/>
      <c r="T22" s="4"/>
      <c r="U22" s="4"/>
      <c r="V22" s="4"/>
      <c r="W22" s="4"/>
      <c r="X22" s="4"/>
      <c r="Y22" s="4"/>
      <c r="Z22" s="4"/>
      <c r="AA22" s="4"/>
    </row>
    <row r="23" spans="1:36" ht="15" thickBot="1">
      <c r="A23" s="409" t="s">
        <v>11</v>
      </c>
      <c r="B23" s="410"/>
      <c r="C23" s="59" t="s">
        <v>0</v>
      </c>
      <c r="D23" s="59" t="s">
        <v>5</v>
      </c>
      <c r="E23" s="59" t="s">
        <v>6</v>
      </c>
      <c r="F23" s="369" t="s">
        <v>7</v>
      </c>
      <c r="G23" s="4"/>
      <c r="H23" s="4"/>
      <c r="I23" s="4"/>
      <c r="J23" s="4"/>
      <c r="K23" s="4"/>
      <c r="L23" s="4"/>
      <c r="M23" s="4"/>
      <c r="N23" s="4"/>
      <c r="O23" s="4"/>
      <c r="P23" s="4"/>
      <c r="Q23" s="4"/>
      <c r="R23" s="4"/>
      <c r="S23" s="4"/>
      <c r="T23" s="4"/>
      <c r="U23" s="4"/>
      <c r="V23" s="4"/>
      <c r="W23" s="4"/>
      <c r="X23" s="4"/>
      <c r="Y23" s="4"/>
      <c r="Z23" s="4"/>
      <c r="AA23" s="4"/>
    </row>
    <row r="24" spans="1:36">
      <c r="G24" s="4"/>
      <c r="H24" s="90"/>
      <c r="I24" s="90"/>
      <c r="J24" s="90"/>
      <c r="K24" s="90"/>
      <c r="L24" s="4"/>
      <c r="M24" s="4"/>
      <c r="N24" s="4"/>
      <c r="O24" s="4"/>
      <c r="P24" s="4"/>
      <c r="Q24" s="4"/>
      <c r="R24" s="4"/>
      <c r="S24" s="4"/>
      <c r="T24" s="4"/>
      <c r="U24" s="4"/>
      <c r="V24" s="4"/>
      <c r="W24" s="4"/>
      <c r="X24" s="4"/>
      <c r="Y24" s="4"/>
      <c r="Z24" s="4"/>
      <c r="AA24" s="4"/>
    </row>
    <row r="25" spans="1:36">
      <c r="A25" s="130">
        <v>1</v>
      </c>
      <c r="B25" s="129" t="s">
        <v>67</v>
      </c>
      <c r="C25" s="74">
        <v>0.5</v>
      </c>
      <c r="D25" s="75">
        <v>4</v>
      </c>
      <c r="E25" s="75">
        <v>1</v>
      </c>
      <c r="F25" s="370">
        <f>MROUND(DL*C25,AR)</f>
        <v>50</v>
      </c>
      <c r="G25" s="76"/>
      <c r="H25" s="4"/>
      <c r="K25" s="100">
        <f>+D25*E25</f>
        <v>4</v>
      </c>
      <c r="L25" s="98">
        <f>+K25*F25</f>
        <v>200</v>
      </c>
      <c r="M25" s="76"/>
      <c r="N25" s="76"/>
      <c r="O25" s="76"/>
      <c r="P25" s="76"/>
      <c r="Q25" s="76"/>
      <c r="R25" s="76" t="str">
        <f>IF(ISNUMBER(SEARCH("bench",$B25)),IF($C25&gt;=0.5,IF($C25&lt;0.6,$D25*$E25," ")," ")," ")</f>
        <v xml:space="preserve"> </v>
      </c>
      <c r="S25" s="76" t="str">
        <f>IF(ISNUMBER(SEARCH("bench",$B25)),IF($C25&gt;=0.6,IF($C25&lt;0.7,$D25*$E25," ")," ")," ")</f>
        <v xml:space="preserve"> </v>
      </c>
      <c r="T25" s="76" t="str">
        <f>IF(ISNUMBER(SEARCH("bench",$B25)),IF($C25&gt;=0.7,IF($C25&lt;0.8,$D25*$E25," ")," ")," ")</f>
        <v xml:space="preserve"> </v>
      </c>
      <c r="U25" s="76" t="str">
        <f>IF(ISNUMBER(SEARCH("bench",$B25)),IF($C25&gt;=0.8,IF($C25&lt;0.9,$D25*$E25," ")," ")," ")</f>
        <v xml:space="preserve"> </v>
      </c>
      <c r="V25" s="76" t="str">
        <f>IF(ISNUMBER(SEARCH("bench",$B25)),IF($C25&gt;=0.9,$D25*$E25," ")," ")</f>
        <v xml:space="preserve"> </v>
      </c>
      <c r="W25" s="103">
        <f t="shared" ref="W25:W27" si="13">IF(ISNUMBER(SEARCH("deadlift",$B25)),IF($C25&gt;=0.5,IF($C25&lt;0.6,$D25*$E25," ")," ")," ")</f>
        <v>4</v>
      </c>
      <c r="X25" s="103" t="str">
        <f t="shared" ref="X25:X27" si="14">IF(ISNUMBER(SEARCH("deadlift",$B25)),IF($C25&gt;=0.6,IF($C25&lt;0.7,$D25*$E25," ")," ")," ")</f>
        <v xml:space="preserve"> </v>
      </c>
      <c r="Y25" s="103" t="str">
        <f t="shared" ref="Y25:Y27" si="15">IF(ISNUMBER(SEARCH("deadlift",$B25)),IF($C25&gt;=0.7,IF($C25&lt;0.8,$D25*$E25," ")," ")," ")</f>
        <v xml:space="preserve"> </v>
      </c>
      <c r="Z25" s="103" t="str">
        <f t="shared" ref="Z25:Z27" si="16">IF(ISNUMBER(SEARCH("deadlift",$B25)),IF($C25&gt;=0.8,IF($C25&lt;0.9,$D25*$E25," ")," ")," ")</f>
        <v xml:space="preserve"> </v>
      </c>
      <c r="AA25" s="103" t="str">
        <f t="shared" ref="AA25:AA27" si="17">IF(ISNUMBER(SEARCH("deadlift",$B25)),IF($C25&gt;=0.9,$D25*$E25," ")," ")</f>
        <v xml:space="preserve"> </v>
      </c>
      <c r="AB25" s="77"/>
      <c r="AC25" s="70"/>
      <c r="AD25" s="78"/>
      <c r="AE25" s="78"/>
      <c r="AF25" s="78"/>
      <c r="AG25" s="78"/>
      <c r="AH25" s="78"/>
      <c r="AI25" s="78"/>
      <c r="AJ25" s="79"/>
    </row>
    <row r="26" spans="1:36">
      <c r="A26" s="80"/>
      <c r="B26" s="81" t="str">
        <f>+B25</f>
        <v>Deadlift</v>
      </c>
      <c r="C26" s="74">
        <v>0.6</v>
      </c>
      <c r="D26" s="75">
        <v>4</v>
      </c>
      <c r="E26" s="75">
        <v>1</v>
      </c>
      <c r="F26" s="370">
        <f>MROUND(DL*C26,AR)</f>
        <v>60</v>
      </c>
      <c r="G26" s="4"/>
      <c r="H26" s="4"/>
      <c r="K26" s="98">
        <f>+D26*E26</f>
        <v>4</v>
      </c>
      <c r="L26" s="98">
        <f>+K26*F26</f>
        <v>240</v>
      </c>
      <c r="M26" s="4"/>
      <c r="N26" s="4"/>
      <c r="O26" s="4"/>
      <c r="P26" s="4"/>
      <c r="Q26" s="4"/>
      <c r="R26" s="4" t="str">
        <f>IF(ISNUMBER(SEARCH("bench",$B26)),IF($C26&gt;=0.5,IF($C26&lt;0.6,$D26*$E26," ")," ")," ")</f>
        <v xml:space="preserve"> </v>
      </c>
      <c r="S26" s="4" t="str">
        <f>IF(ISNUMBER(SEARCH("bench",$B26)),IF($C26&gt;=0.6,IF($C26&lt;0.7,$D26*$E26," ")," ")," ")</f>
        <v xml:space="preserve"> </v>
      </c>
      <c r="T26" s="4" t="str">
        <f>IF(ISNUMBER(SEARCH("bench",$B26)),IF($C26&gt;=0.7,IF($C26&lt;0.8,$D26*$E26," ")," ")," ")</f>
        <v xml:space="preserve"> </v>
      </c>
      <c r="U26" s="4" t="str">
        <f>IF(ISNUMBER(SEARCH("bench",$B26)),IF($C26&gt;=0.8,IF($C26&lt;0.9,$D26*$E26," ")," ")," ")</f>
        <v xml:space="preserve"> </v>
      </c>
      <c r="V26" s="4" t="str">
        <f>IF(ISNUMBER(SEARCH("bench",$B26)),IF($C26&gt;=0.9,$D26*$E26," ")," ")</f>
        <v xml:space="preserve"> </v>
      </c>
      <c r="W26" s="103" t="str">
        <f t="shared" si="13"/>
        <v xml:space="preserve"> </v>
      </c>
      <c r="X26" s="103">
        <f t="shared" si="14"/>
        <v>4</v>
      </c>
      <c r="Y26" s="103" t="str">
        <f t="shared" si="15"/>
        <v xml:space="preserve"> </v>
      </c>
      <c r="Z26" s="103" t="str">
        <f t="shared" si="16"/>
        <v xml:space="preserve"> </v>
      </c>
      <c r="AA26" s="103" t="str">
        <f t="shared" si="17"/>
        <v xml:space="preserve"> </v>
      </c>
      <c r="AB26" s="5"/>
      <c r="AC26" s="82"/>
      <c r="AD26" s="8"/>
      <c r="AE26" s="8"/>
      <c r="AF26" s="8"/>
      <c r="AG26" s="8"/>
      <c r="AH26" s="8"/>
      <c r="AI26" s="8"/>
      <c r="AJ26" s="16"/>
    </row>
    <row r="27" spans="1:36">
      <c r="A27" s="80"/>
      <c r="B27" s="81" t="str">
        <f t="shared" ref="B27" si="18">+B26</f>
        <v>Deadlift</v>
      </c>
      <c r="C27" s="74">
        <v>0.7</v>
      </c>
      <c r="D27" s="75">
        <v>3</v>
      </c>
      <c r="E27" s="75">
        <v>4</v>
      </c>
      <c r="F27" s="370">
        <f>MROUND(DL*C27,AR)</f>
        <v>70</v>
      </c>
      <c r="G27" s="4"/>
      <c r="H27" s="4"/>
      <c r="K27" s="98">
        <f>+D27*E27</f>
        <v>12</v>
      </c>
      <c r="L27" s="98">
        <f>+K27*F27</f>
        <v>840</v>
      </c>
      <c r="M27" s="4"/>
      <c r="N27" s="4"/>
      <c r="O27" s="4"/>
      <c r="P27" s="4"/>
      <c r="Q27" s="4"/>
      <c r="R27" s="4" t="str">
        <f>IF(ISNUMBER(SEARCH("bench",$B27)),IF($C27&gt;=0.5,IF($C27&lt;0.6,$D27*$E27," ")," ")," ")</f>
        <v xml:space="preserve"> </v>
      </c>
      <c r="S27" s="4" t="str">
        <f>IF(ISNUMBER(SEARCH("bench",$B27)),IF($C27&gt;=0.6,IF($C27&lt;0.7,$D27*$E27," ")," ")," ")</f>
        <v xml:space="preserve"> </v>
      </c>
      <c r="T27" s="4" t="str">
        <f>IF(ISNUMBER(SEARCH("bench",$B27)),IF($C27&gt;=0.7,IF($C27&lt;0.8,$D27*$E27," ")," ")," ")</f>
        <v xml:space="preserve"> </v>
      </c>
      <c r="U27" s="4" t="str">
        <f>IF(ISNUMBER(SEARCH("bench",$B27)),IF($C27&gt;=0.8,IF($C27&lt;0.9,$D27*$E27," ")," ")," ")</f>
        <v xml:space="preserve"> </v>
      </c>
      <c r="V27" s="4" t="str">
        <f>IF(ISNUMBER(SEARCH("bench",$B27)),IF($C27&gt;=0.9,$D27*$E27," ")," ")</f>
        <v xml:space="preserve"> </v>
      </c>
      <c r="W27" s="103" t="str">
        <f t="shared" si="13"/>
        <v xml:space="preserve"> </v>
      </c>
      <c r="X27" s="103" t="str">
        <f t="shared" si="14"/>
        <v xml:space="preserve"> </v>
      </c>
      <c r="Y27" s="103">
        <f t="shared" si="15"/>
        <v>12</v>
      </c>
      <c r="Z27" s="103" t="str">
        <f t="shared" si="16"/>
        <v xml:space="preserve"> </v>
      </c>
      <c r="AA27" s="103" t="str">
        <f t="shared" si="17"/>
        <v xml:space="preserve"> </v>
      </c>
      <c r="AB27" s="5"/>
      <c r="AC27" s="70"/>
      <c r="AD27" s="70"/>
      <c r="AE27" s="70"/>
      <c r="AF27" s="70"/>
      <c r="AG27" s="8"/>
      <c r="AH27" s="8"/>
      <c r="AI27" s="8"/>
      <c r="AJ27" s="16"/>
    </row>
    <row r="28" spans="1:36">
      <c r="A28" s="31"/>
      <c r="B28" s="8"/>
      <c r="C28" s="8"/>
      <c r="D28" s="8"/>
      <c r="E28" s="8"/>
      <c r="F28" s="366"/>
      <c r="G28" s="4"/>
      <c r="H28" s="4"/>
      <c r="I28" s="4"/>
      <c r="J28" s="4"/>
      <c r="K28" s="99"/>
      <c r="L28" s="99"/>
      <c r="M28" s="4"/>
      <c r="N28" s="4"/>
      <c r="O28" s="4"/>
      <c r="P28" s="4"/>
      <c r="Q28" s="4"/>
      <c r="R28" s="4"/>
      <c r="S28" s="4"/>
      <c r="T28" s="4"/>
      <c r="U28" s="4"/>
      <c r="V28" s="4"/>
      <c r="W28" s="4"/>
      <c r="X28" s="4"/>
      <c r="Y28" s="4"/>
      <c r="Z28" s="4"/>
      <c r="AA28" s="4"/>
      <c r="AB28" s="8"/>
      <c r="AC28" s="8"/>
      <c r="AD28" s="8"/>
      <c r="AE28" s="8"/>
      <c r="AF28" s="8"/>
      <c r="AG28" s="8"/>
      <c r="AH28" s="8"/>
      <c r="AI28" s="8"/>
      <c r="AJ28" s="16"/>
    </row>
    <row r="29" spans="1:36">
      <c r="A29" s="83">
        <v>2</v>
      </c>
      <c r="B29" s="84" t="s">
        <v>37</v>
      </c>
      <c r="C29" s="85"/>
      <c r="D29" s="86">
        <v>4</v>
      </c>
      <c r="E29" s="87">
        <v>6</v>
      </c>
      <c r="F29" s="86"/>
      <c r="G29" s="4"/>
      <c r="H29" s="4"/>
      <c r="I29" s="4"/>
      <c r="J29" s="4"/>
      <c r="K29" s="99"/>
      <c r="L29" s="99"/>
      <c r="M29" s="4"/>
      <c r="N29" s="4"/>
      <c r="O29" s="4"/>
      <c r="P29" s="4"/>
      <c r="Q29" s="4"/>
      <c r="R29" s="4"/>
      <c r="S29" s="4"/>
      <c r="T29" s="4"/>
      <c r="U29" s="4"/>
      <c r="V29" s="4"/>
      <c r="W29" s="4"/>
      <c r="X29" s="4"/>
      <c r="Y29" s="4"/>
      <c r="Z29" s="4"/>
      <c r="AA29" s="4"/>
      <c r="AB29" s="8"/>
      <c r="AC29" s="84"/>
      <c r="AD29" s="84"/>
      <c r="AE29" s="84"/>
      <c r="AF29" s="84"/>
      <c r="AG29" s="84"/>
      <c r="AH29" s="84"/>
      <c r="AI29" s="8"/>
      <c r="AJ29" s="16"/>
    </row>
    <row r="30" spans="1:36">
      <c r="A30" s="83">
        <v>3</v>
      </c>
      <c r="B30" s="84" t="s">
        <v>9</v>
      </c>
      <c r="C30" s="85"/>
      <c r="D30" s="86">
        <v>5</v>
      </c>
      <c r="E30" s="87">
        <v>4</v>
      </c>
      <c r="F30" s="86"/>
      <c r="G30" s="4"/>
      <c r="H30" s="4"/>
      <c r="I30" s="4"/>
      <c r="J30" s="4"/>
      <c r="K30" s="99"/>
      <c r="L30" s="99"/>
      <c r="M30" s="4"/>
      <c r="N30" s="4"/>
      <c r="O30" s="4"/>
      <c r="P30" s="4"/>
      <c r="Q30" s="4"/>
      <c r="R30" s="4"/>
      <c r="S30" s="4"/>
      <c r="T30" s="4"/>
      <c r="U30" s="4"/>
      <c r="V30" s="4"/>
      <c r="W30" s="4"/>
      <c r="X30" s="4"/>
      <c r="Y30" s="4"/>
      <c r="Z30" s="4"/>
      <c r="AA30" s="4"/>
      <c r="AB30" s="8"/>
      <c r="AC30" s="84"/>
      <c r="AD30" s="84"/>
      <c r="AE30" s="84"/>
      <c r="AF30" s="84"/>
      <c r="AG30" s="8"/>
      <c r="AH30" s="8"/>
      <c r="AI30" s="8"/>
      <c r="AJ30" s="16"/>
    </row>
    <row r="31" spans="1:36">
      <c r="G31" s="4"/>
      <c r="H31" s="4"/>
      <c r="I31" s="4"/>
      <c r="J31" s="4"/>
      <c r="K31" s="99"/>
      <c r="L31" s="99"/>
      <c r="M31" s="4"/>
      <c r="N31" s="4"/>
      <c r="O31" s="4"/>
      <c r="P31" s="4"/>
      <c r="Q31" s="4"/>
      <c r="R31" s="4"/>
      <c r="S31" s="4"/>
      <c r="T31" s="4"/>
      <c r="U31" s="4"/>
      <c r="V31" s="4"/>
      <c r="W31" s="4"/>
      <c r="X31" s="4"/>
      <c r="Y31" s="4"/>
      <c r="Z31" s="4"/>
      <c r="AA31" s="4"/>
      <c r="AB31" s="8"/>
      <c r="AC31" s="8"/>
      <c r="AD31" s="8"/>
      <c r="AE31" s="8"/>
      <c r="AF31" s="8"/>
      <c r="AG31" s="8"/>
      <c r="AH31" s="8"/>
      <c r="AI31" s="8"/>
      <c r="AJ31" s="16"/>
    </row>
    <row r="32" spans="1:36">
      <c r="A32" s="130">
        <v>4</v>
      </c>
      <c r="B32" s="129" t="s">
        <v>69</v>
      </c>
      <c r="C32" s="74">
        <v>0.5</v>
      </c>
      <c r="D32" s="75">
        <v>3</v>
      </c>
      <c r="E32" s="75">
        <v>1</v>
      </c>
      <c r="F32" s="370">
        <f>MROUND(DL*C32,AR)</f>
        <v>50</v>
      </c>
      <c r="G32" s="4"/>
      <c r="H32" s="4"/>
      <c r="K32" s="98">
        <f>+D32*E32</f>
        <v>3</v>
      </c>
      <c r="L32" s="98">
        <f>+K32*F32</f>
        <v>150</v>
      </c>
      <c r="M32" s="4"/>
      <c r="N32" s="4"/>
      <c r="O32" s="4"/>
      <c r="P32" s="4"/>
      <c r="Q32" s="4"/>
      <c r="R32" s="4" t="str">
        <f>IF(ISNUMBER(SEARCH("bench",$B32)),IF($C32&gt;=0.5,IF($C32&lt;0.6,$D32*$E32," ")," ")," ")</f>
        <v xml:space="preserve"> </v>
      </c>
      <c r="S32" s="4" t="str">
        <f>IF(ISNUMBER(SEARCH("bench",$B32)),IF($C32&gt;=0.6,IF($C32&lt;0.7,$D32*$E32," ")," ")," ")</f>
        <v xml:space="preserve"> </v>
      </c>
      <c r="T32" s="4" t="str">
        <f>IF(ISNUMBER(SEARCH("bench",$B32)),IF($C32&gt;=0.7,IF($C32&lt;0.8,$D32*$E32," ")," ")," ")</f>
        <v xml:space="preserve"> </v>
      </c>
      <c r="U32" s="4" t="str">
        <f>IF(ISNUMBER(SEARCH("bench",$B32)),IF($C32&gt;=0.8,IF($C32&lt;0.9,$D32*$E32," ")," ")," ")</f>
        <v xml:space="preserve"> </v>
      </c>
      <c r="V32" s="4" t="str">
        <f>IF(ISNUMBER(SEARCH("bench",$B32)),IF($C32&gt;=0.9,$D32*$E32," ")," ")</f>
        <v xml:space="preserve"> </v>
      </c>
      <c r="W32" s="103">
        <f t="shared" ref="W32:W35" si="19">IF(ISNUMBER(SEARCH("deadlift",$B32)),IF($C32&gt;=0.5,IF($C32&lt;0.6,$D32*$E32," ")," ")," ")</f>
        <v>3</v>
      </c>
      <c r="X32" s="103" t="str">
        <f t="shared" ref="X32:X35" si="20">IF(ISNUMBER(SEARCH("deadlift",$B32)),IF($C32&gt;=0.6,IF($C32&lt;0.7,$D32*$E32," ")," ")," ")</f>
        <v xml:space="preserve"> </v>
      </c>
      <c r="Y32" s="103" t="str">
        <f t="shared" ref="Y32:Y35" si="21">IF(ISNUMBER(SEARCH("deadlift",$B32)),IF($C32&gt;=0.7,IF($C32&lt;0.8,$D32*$E32," ")," ")," ")</f>
        <v xml:space="preserve"> </v>
      </c>
      <c r="Z32" s="103" t="str">
        <f t="shared" ref="Z32:Z35" si="22">IF(ISNUMBER(SEARCH("deadlift",$B32)),IF($C32&gt;=0.8,IF($C32&lt;0.9,$D32*$E32," ")," ")," ")</f>
        <v xml:space="preserve"> </v>
      </c>
      <c r="AA32" s="103" t="str">
        <f t="shared" ref="AA32:AA35" si="23">IF(ISNUMBER(SEARCH("deadlift",$B32)),IF($C32&gt;=0.9,$D32*$E32," ")," ")</f>
        <v xml:space="preserve"> </v>
      </c>
      <c r="AB32" s="5"/>
      <c r="AC32" s="84"/>
      <c r="AD32" s="8"/>
      <c r="AE32" s="8"/>
      <c r="AF32" s="8"/>
      <c r="AG32" s="8"/>
      <c r="AH32" s="8"/>
      <c r="AI32" s="8"/>
      <c r="AJ32" s="16"/>
    </row>
    <row r="33" spans="1:36">
      <c r="A33" s="80"/>
      <c r="B33" s="81" t="str">
        <f>+B32</f>
        <v>Deadlift from pins, 5-10 cm below knee</v>
      </c>
      <c r="C33" s="74">
        <v>0.6</v>
      </c>
      <c r="D33" s="75">
        <v>3</v>
      </c>
      <c r="E33" s="75">
        <v>1</v>
      </c>
      <c r="F33" s="370">
        <f>MROUND(DL*C33,AR)</f>
        <v>60</v>
      </c>
      <c r="G33" s="4"/>
      <c r="H33" s="4"/>
      <c r="K33" s="98">
        <f>+D33*E33</f>
        <v>3</v>
      </c>
      <c r="L33" s="98">
        <f>+K33*F33</f>
        <v>180</v>
      </c>
      <c r="M33" s="4"/>
      <c r="N33" s="4"/>
      <c r="O33" s="4"/>
      <c r="P33" s="4"/>
      <c r="Q33" s="4"/>
      <c r="R33" s="4" t="str">
        <f>IF(ISNUMBER(SEARCH("bench",$B33)),IF($C33&gt;=0.5,IF($C33&lt;0.6,$D33*$E33," ")," ")," ")</f>
        <v xml:space="preserve"> </v>
      </c>
      <c r="S33" s="4" t="str">
        <f>IF(ISNUMBER(SEARCH("bench",$B33)),IF($C33&gt;=0.6,IF($C33&lt;0.7,$D33*$E33," ")," ")," ")</f>
        <v xml:space="preserve"> </v>
      </c>
      <c r="T33" s="4" t="str">
        <f>IF(ISNUMBER(SEARCH("bench",$B33)),IF($C33&gt;=0.7,IF($C33&lt;0.8,$D33*$E33," ")," ")," ")</f>
        <v xml:space="preserve"> </v>
      </c>
      <c r="U33" s="4" t="str">
        <f>IF(ISNUMBER(SEARCH("bench",$B33)),IF($C33&gt;=0.8,IF($C33&lt;0.9,$D33*$E33," ")," ")," ")</f>
        <v xml:space="preserve"> </v>
      </c>
      <c r="V33" s="4" t="str">
        <f>IF(ISNUMBER(SEARCH("bench",$B33)),IF($C33&gt;=0.9,$D33*$E33," ")," ")</f>
        <v xml:space="preserve"> </v>
      </c>
      <c r="W33" s="103" t="str">
        <f t="shared" si="19"/>
        <v xml:space="preserve"> </v>
      </c>
      <c r="X33" s="103">
        <f t="shared" si="20"/>
        <v>3</v>
      </c>
      <c r="Y33" s="103" t="str">
        <f t="shared" si="21"/>
        <v xml:space="preserve"> </v>
      </c>
      <c r="Z33" s="103" t="str">
        <f t="shared" si="22"/>
        <v xml:space="preserve"> </v>
      </c>
      <c r="AA33" s="103" t="str">
        <f t="shared" si="23"/>
        <v xml:space="preserve"> </v>
      </c>
      <c r="AB33" s="5"/>
      <c r="AC33" s="82"/>
      <c r="AD33" s="8"/>
      <c r="AE33" s="8"/>
      <c r="AF33" s="8"/>
      <c r="AG33" s="8"/>
      <c r="AH33" s="8"/>
      <c r="AI33" s="8"/>
      <c r="AJ33" s="16"/>
    </row>
    <row r="34" spans="1:36">
      <c r="A34" s="80"/>
      <c r="B34" s="81" t="str">
        <f t="shared" ref="B34:B35" si="24">+B33</f>
        <v>Deadlift from pins, 5-10 cm below knee</v>
      </c>
      <c r="C34" s="74">
        <v>0.7</v>
      </c>
      <c r="D34" s="75">
        <v>3</v>
      </c>
      <c r="E34" s="75">
        <v>1</v>
      </c>
      <c r="F34" s="370">
        <f>MROUND(DL*C34,AR)</f>
        <v>70</v>
      </c>
      <c r="G34" s="4"/>
      <c r="H34" s="4"/>
      <c r="K34" s="98">
        <f>+D34*E34</f>
        <v>3</v>
      </c>
      <c r="L34" s="98">
        <f>+K34*F34</f>
        <v>210</v>
      </c>
      <c r="M34" s="4"/>
      <c r="N34" s="4"/>
      <c r="O34" s="4"/>
      <c r="P34" s="4"/>
      <c r="Q34" s="4"/>
      <c r="R34" s="4" t="str">
        <f>IF(ISNUMBER(SEARCH("bench",$B34)),IF($C34&gt;=0.5,IF($C34&lt;0.6,$D34*$E34," ")," ")," ")</f>
        <v xml:space="preserve"> </v>
      </c>
      <c r="S34" s="4" t="str">
        <f>IF(ISNUMBER(SEARCH("bench",$B34)),IF($C34&gt;=0.6,IF($C34&lt;0.7,$D34*$E34," ")," ")," ")</f>
        <v xml:space="preserve"> </v>
      </c>
      <c r="T34" s="4" t="str">
        <f>IF(ISNUMBER(SEARCH("bench",$B34)),IF($C34&gt;=0.7,IF($C34&lt;0.8,$D34*$E34," ")," ")," ")</f>
        <v xml:space="preserve"> </v>
      </c>
      <c r="U34" s="4" t="str">
        <f>IF(ISNUMBER(SEARCH("bench",$B34)),IF($C34&gt;=0.8,IF($C34&lt;0.9,$D34*$E34," ")," ")," ")</f>
        <v xml:space="preserve"> </v>
      </c>
      <c r="V34" s="4" t="str">
        <f>IF(ISNUMBER(SEARCH("bench",$B34)),IF($C34&gt;=0.9,$D34*$E34," ")," ")</f>
        <v xml:space="preserve"> </v>
      </c>
      <c r="W34" s="103" t="str">
        <f t="shared" si="19"/>
        <v xml:space="preserve"> </v>
      </c>
      <c r="X34" s="103" t="str">
        <f t="shared" si="20"/>
        <v xml:space="preserve"> </v>
      </c>
      <c r="Y34" s="103">
        <f t="shared" si="21"/>
        <v>3</v>
      </c>
      <c r="Z34" s="103" t="str">
        <f t="shared" si="22"/>
        <v xml:space="preserve"> </v>
      </c>
      <c r="AA34" s="103" t="str">
        <f t="shared" si="23"/>
        <v xml:space="preserve"> </v>
      </c>
      <c r="AB34" s="5"/>
      <c r="AC34" s="70"/>
      <c r="AD34" s="8"/>
      <c r="AE34" s="8"/>
      <c r="AF34" s="8"/>
      <c r="AG34" s="8"/>
      <c r="AH34" s="8"/>
      <c r="AI34" s="8"/>
      <c r="AJ34" s="16"/>
    </row>
    <row r="35" spans="1:36">
      <c r="A35" s="89"/>
      <c r="B35" s="68" t="str">
        <f t="shared" si="24"/>
        <v>Deadlift from pins, 5-10 cm below knee</v>
      </c>
      <c r="C35" s="74">
        <v>0.8</v>
      </c>
      <c r="D35" s="75">
        <v>2</v>
      </c>
      <c r="E35" s="75">
        <v>4</v>
      </c>
      <c r="F35" s="370">
        <f>MROUND(DL*C35,AR)</f>
        <v>80</v>
      </c>
      <c r="G35" s="4"/>
      <c r="H35" s="4"/>
      <c r="K35" s="98">
        <f>+D35*E35</f>
        <v>8</v>
      </c>
      <c r="L35" s="98">
        <f>+K35*F35</f>
        <v>640</v>
      </c>
      <c r="M35" s="4"/>
      <c r="N35" s="4"/>
      <c r="O35" s="4"/>
      <c r="P35" s="4"/>
      <c r="Q35" s="4"/>
      <c r="R35" s="4" t="str">
        <f>IF(ISNUMBER(SEARCH("bench",$B35)),IF($C35&gt;=0.5,IF($C35&lt;0.6,$D35*$E35," ")," ")," ")</f>
        <v xml:space="preserve"> </v>
      </c>
      <c r="S35" s="4" t="str">
        <f>IF(ISNUMBER(SEARCH("bench",$B35)),IF($C35&gt;=0.6,IF($C35&lt;0.7,$D35*$E35," ")," ")," ")</f>
        <v xml:space="preserve"> </v>
      </c>
      <c r="T35" s="4" t="str">
        <f>IF(ISNUMBER(SEARCH("bench",$B35)),IF($C35&gt;=0.7,IF($C35&lt;0.8,$D35*$E35," ")," ")," ")</f>
        <v xml:space="preserve"> </v>
      </c>
      <c r="U35" s="4" t="str">
        <f>IF(ISNUMBER(SEARCH("bench",$B35)),IF($C35&gt;=0.8,IF($C35&lt;0.9,$D35*$E35," ")," ")," ")</f>
        <v xml:space="preserve"> </v>
      </c>
      <c r="V35" s="4" t="str">
        <f>IF(ISNUMBER(SEARCH("bench",$B35)),IF($C35&gt;=0.9,$D35*$E35," ")," ")</f>
        <v xml:space="preserve"> </v>
      </c>
      <c r="W35" s="103" t="str">
        <f t="shared" si="19"/>
        <v xml:space="preserve"> </v>
      </c>
      <c r="X35" s="103" t="str">
        <f t="shared" si="20"/>
        <v xml:space="preserve"> </v>
      </c>
      <c r="Y35" s="103" t="str">
        <f t="shared" si="21"/>
        <v xml:space="preserve"> </v>
      </c>
      <c r="Z35" s="103">
        <f t="shared" si="22"/>
        <v>8</v>
      </c>
      <c r="AA35" s="103" t="str">
        <f t="shared" si="23"/>
        <v xml:space="preserve"> </v>
      </c>
      <c r="AB35" s="5"/>
      <c r="AC35" s="6"/>
      <c r="AD35" s="6"/>
      <c r="AE35" s="6"/>
      <c r="AF35" s="6"/>
      <c r="AG35" s="8"/>
      <c r="AH35" s="8"/>
      <c r="AI35" s="8"/>
      <c r="AJ35" s="16"/>
    </row>
    <row r="36" spans="1:36">
      <c r="A36" s="31"/>
      <c r="B36" s="8"/>
      <c r="C36" s="8"/>
      <c r="D36" s="8"/>
      <c r="E36" s="8"/>
      <c r="F36" s="366"/>
      <c r="G36" s="4"/>
      <c r="H36" s="4"/>
      <c r="I36" s="4"/>
      <c r="J36" s="4"/>
      <c r="K36" s="4"/>
      <c r="L36" s="4"/>
      <c r="M36" s="4"/>
      <c r="N36" s="4"/>
      <c r="O36" s="4"/>
      <c r="P36" s="4"/>
      <c r="Q36" s="4"/>
      <c r="R36" s="4"/>
      <c r="S36" s="4"/>
      <c r="T36" s="4"/>
      <c r="U36" s="4"/>
      <c r="V36" s="4"/>
      <c r="W36" s="4"/>
      <c r="X36" s="4"/>
      <c r="Y36" s="4"/>
      <c r="Z36" s="4"/>
      <c r="AA36" s="4"/>
      <c r="AB36" s="8"/>
      <c r="AC36" s="8"/>
      <c r="AD36" s="8"/>
      <c r="AE36" s="8"/>
      <c r="AF36" s="8"/>
      <c r="AG36" s="8"/>
      <c r="AH36" s="8"/>
      <c r="AI36" s="8"/>
      <c r="AJ36" s="16"/>
    </row>
    <row r="37" spans="1:36">
      <c r="A37" s="69">
        <v>5</v>
      </c>
      <c r="B37" s="70" t="s">
        <v>52</v>
      </c>
      <c r="C37" s="71"/>
      <c r="D37" s="72">
        <v>8</v>
      </c>
      <c r="E37" s="73">
        <v>4</v>
      </c>
      <c r="F37" s="72"/>
      <c r="G37" s="4"/>
      <c r="H37" s="4"/>
      <c r="I37" s="4"/>
      <c r="J37" s="4"/>
      <c r="K37" s="4"/>
      <c r="L37" s="4"/>
      <c r="M37" s="4"/>
      <c r="N37" s="4"/>
      <c r="O37" s="4"/>
      <c r="P37" s="4"/>
      <c r="Q37" s="4"/>
      <c r="R37" s="4"/>
      <c r="S37" s="4"/>
      <c r="T37" s="4"/>
      <c r="U37" s="4"/>
      <c r="V37" s="4"/>
      <c r="W37" s="4"/>
      <c r="X37" s="4"/>
      <c r="Y37" s="4"/>
      <c r="Z37" s="4"/>
      <c r="AA37" s="4"/>
      <c r="AB37" s="8"/>
      <c r="AC37" s="70"/>
      <c r="AD37" s="70"/>
      <c r="AE37" s="70"/>
      <c r="AF37" s="70"/>
      <c r="AG37" s="8"/>
      <c r="AH37" s="8"/>
      <c r="AI37" s="8"/>
      <c r="AJ37" s="16"/>
    </row>
    <row r="38" spans="1:36">
      <c r="A38" s="69">
        <v>6</v>
      </c>
      <c r="B38" s="70" t="s">
        <v>4</v>
      </c>
      <c r="C38" s="71"/>
      <c r="D38" s="72">
        <v>10</v>
      </c>
      <c r="E38" s="73">
        <v>3</v>
      </c>
      <c r="F38" s="72"/>
      <c r="G38" s="90"/>
      <c r="H38" s="90"/>
      <c r="I38" s="90"/>
      <c r="J38" s="90"/>
      <c r="K38" s="90"/>
      <c r="L38" s="90"/>
      <c r="M38" s="90"/>
      <c r="N38" s="90"/>
      <c r="O38" s="90"/>
      <c r="P38" s="90"/>
      <c r="Q38" s="90"/>
      <c r="R38" s="90"/>
      <c r="S38" s="90"/>
      <c r="T38" s="90"/>
      <c r="U38" s="90"/>
      <c r="V38" s="90"/>
      <c r="W38" s="90"/>
      <c r="X38" s="90"/>
      <c r="Y38" s="90"/>
      <c r="Z38" s="90"/>
      <c r="AA38" s="90"/>
      <c r="AB38" s="27"/>
      <c r="AC38" s="70"/>
      <c r="AD38" s="70"/>
      <c r="AE38" s="70"/>
      <c r="AF38" s="27"/>
      <c r="AG38" s="27"/>
      <c r="AH38" s="27"/>
      <c r="AI38" s="27"/>
      <c r="AJ38" s="19"/>
    </row>
    <row r="39" spans="1:36" ht="15" thickBot="1">
      <c r="G39" s="4"/>
      <c r="H39" s="4"/>
      <c r="I39" s="4"/>
      <c r="J39" s="4"/>
      <c r="K39" s="4"/>
      <c r="L39" s="4"/>
      <c r="M39" s="4"/>
      <c r="N39" s="4"/>
      <c r="O39" s="4"/>
      <c r="P39" s="4"/>
      <c r="Q39" s="4"/>
      <c r="R39" s="4"/>
      <c r="S39" s="4"/>
      <c r="T39" s="4"/>
      <c r="U39" s="4"/>
      <c r="V39" s="4"/>
      <c r="W39" s="4"/>
      <c r="X39" s="4"/>
      <c r="Y39" s="4"/>
      <c r="Z39" s="4"/>
      <c r="AA39" s="4"/>
    </row>
    <row r="40" spans="1:36" ht="15" thickBot="1">
      <c r="A40" s="409" t="s">
        <v>22</v>
      </c>
      <c r="B40" s="410"/>
      <c r="C40" s="59" t="s">
        <v>0</v>
      </c>
      <c r="D40" s="59" t="s">
        <v>5</v>
      </c>
      <c r="E40" s="59" t="s">
        <v>6</v>
      </c>
      <c r="F40" s="369" t="s">
        <v>7</v>
      </c>
      <c r="G40" s="4"/>
      <c r="H40" s="4"/>
      <c r="I40" s="4"/>
      <c r="J40" s="4"/>
      <c r="K40" s="4"/>
      <c r="L40" s="4"/>
      <c r="M40" s="4"/>
      <c r="N40" s="4"/>
      <c r="O40" s="4"/>
      <c r="P40" s="4"/>
      <c r="Q40" s="4"/>
      <c r="R40" s="4"/>
      <c r="S40" s="4"/>
      <c r="T40" s="4"/>
      <c r="U40" s="4"/>
      <c r="V40" s="4"/>
      <c r="W40" s="4"/>
      <c r="X40" s="4"/>
      <c r="Y40" s="4"/>
      <c r="Z40" s="4"/>
      <c r="AA40" s="4"/>
    </row>
    <row r="41" spans="1:36">
      <c r="G41" s="4"/>
      <c r="H41" s="4"/>
      <c r="I41" s="4"/>
      <c r="J41" s="4"/>
      <c r="K41" s="4"/>
      <c r="L41" s="4"/>
      <c r="M41" s="4"/>
      <c r="N41" s="4"/>
      <c r="O41" s="4"/>
      <c r="P41" s="4"/>
      <c r="Q41" s="4"/>
      <c r="R41" s="4"/>
      <c r="S41" s="4"/>
      <c r="T41" s="4"/>
      <c r="U41" s="4"/>
      <c r="V41" s="4"/>
      <c r="W41" s="4"/>
      <c r="X41" s="4"/>
      <c r="Y41" s="4"/>
      <c r="Z41" s="4"/>
      <c r="AA41" s="4"/>
    </row>
    <row r="42" spans="1:36">
      <c r="A42" s="21">
        <v>1</v>
      </c>
      <c r="B42" s="9" t="s">
        <v>8</v>
      </c>
      <c r="C42" s="10">
        <v>0.5</v>
      </c>
      <c r="D42" s="11">
        <v>7</v>
      </c>
      <c r="E42" s="12">
        <v>1</v>
      </c>
      <c r="F42" s="11">
        <f t="shared" ref="F42:F52" si="25">MROUND(BP*C42,AR)</f>
        <v>50</v>
      </c>
      <c r="G42" s="4"/>
      <c r="H42" s="4"/>
      <c r="I42" s="58">
        <f t="shared" ref="I42:I52" si="26">+D42*E42</f>
        <v>7</v>
      </c>
      <c r="J42" s="58">
        <f t="shared" ref="J42:J52" si="27">+I42*F42</f>
        <v>350</v>
      </c>
      <c r="K42" s="4"/>
      <c r="L42" s="4"/>
      <c r="M42" s="4"/>
      <c r="N42" s="4"/>
      <c r="O42" s="4"/>
      <c r="P42" s="4"/>
      <c r="Q42" s="4"/>
      <c r="R42" s="58">
        <f t="shared" ref="R42:R52" si="28">IF(ISNUMBER(SEARCH("bench",$B42)),IF($C42&gt;=0.5,IF($C42&lt;0.6,$D42*$E42," ")," ")," ")</f>
        <v>7</v>
      </c>
      <c r="S42" s="58" t="str">
        <f t="shared" ref="S42:S52" si="29">IF(ISNUMBER(SEARCH("bench",$B42)),IF($C42&gt;=0.6,IF($C42&lt;0.7,$D42*$E42," ")," ")," ")</f>
        <v xml:space="preserve"> </v>
      </c>
      <c r="T42" s="58" t="str">
        <f t="shared" ref="T42:T52" si="30">IF(ISNUMBER(SEARCH("bench",$B42)),IF($C42&gt;=0.7,IF($C42&lt;0.8,$D42*$E42," ")," ")," ")</f>
        <v xml:space="preserve"> </v>
      </c>
      <c r="U42" s="58" t="str">
        <f t="shared" ref="U42:U52" si="31">IF(ISNUMBER(SEARCH("bench",$B42)),IF($C42&gt;=0.8,IF($C42&lt;0.9,$D42*$E42," ")," ")," ")</f>
        <v xml:space="preserve"> </v>
      </c>
      <c r="V42" s="58" t="str">
        <f t="shared" ref="V42:V52" si="32">IF(ISNUMBER(SEARCH("bench",$B42)),IF($C42&gt;=0.9,$D42*$E42," ")," ")</f>
        <v xml:space="preserve"> </v>
      </c>
      <c r="W42" s="4"/>
      <c r="X42" s="4"/>
      <c r="Y42" s="4"/>
      <c r="Z42" s="4"/>
      <c r="AA42" s="4"/>
      <c r="AB42" s="17"/>
      <c r="AC42" s="6"/>
      <c r="AD42" s="18"/>
      <c r="AE42" s="18"/>
      <c r="AF42" s="18"/>
      <c r="AG42" s="18"/>
      <c r="AH42" s="18"/>
      <c r="AI42" s="18"/>
      <c r="AJ42" s="14"/>
    </row>
    <row r="43" spans="1:36">
      <c r="A43" s="15"/>
      <c r="B43" s="20" t="str">
        <f>+B42</f>
        <v>BenchPress</v>
      </c>
      <c r="C43" s="10">
        <v>0.55000000000000004</v>
      </c>
      <c r="D43" s="11">
        <v>6</v>
      </c>
      <c r="E43" s="12">
        <v>1</v>
      </c>
      <c r="F43" s="11">
        <f t="shared" si="25"/>
        <v>55</v>
      </c>
      <c r="G43" s="4"/>
      <c r="H43" s="4"/>
      <c r="I43" s="58">
        <f t="shared" si="26"/>
        <v>6</v>
      </c>
      <c r="J43" s="58">
        <f t="shared" si="27"/>
        <v>330</v>
      </c>
      <c r="K43" s="4"/>
      <c r="L43" s="4"/>
      <c r="M43" s="4"/>
      <c r="N43" s="4"/>
      <c r="O43" s="4"/>
      <c r="P43" s="4"/>
      <c r="Q43" s="4"/>
      <c r="R43" s="58">
        <f t="shared" si="28"/>
        <v>6</v>
      </c>
      <c r="S43" s="58" t="str">
        <f t="shared" si="29"/>
        <v xml:space="preserve"> </v>
      </c>
      <c r="T43" s="58" t="str">
        <f t="shared" si="30"/>
        <v xml:space="preserve"> </v>
      </c>
      <c r="U43" s="58" t="str">
        <f t="shared" si="31"/>
        <v xml:space="preserve"> </v>
      </c>
      <c r="V43" s="58" t="str">
        <f t="shared" si="32"/>
        <v xml:space="preserve"> </v>
      </c>
      <c r="W43" s="4"/>
      <c r="X43" s="4"/>
      <c r="Y43" s="4"/>
      <c r="Z43" s="4"/>
      <c r="AA43" s="4"/>
      <c r="AB43" s="5"/>
      <c r="AC43" s="7"/>
      <c r="AD43" s="8"/>
      <c r="AE43" s="8"/>
      <c r="AF43" s="8"/>
      <c r="AG43" s="8"/>
      <c r="AH43" s="8"/>
      <c r="AI43" s="8"/>
      <c r="AJ43" s="16"/>
    </row>
    <row r="44" spans="1:36">
      <c r="A44" s="21"/>
      <c r="B44" s="20" t="str">
        <f t="shared" ref="B44:B52" si="33">+B43</f>
        <v>BenchPress</v>
      </c>
      <c r="C44" s="10">
        <v>0.6</v>
      </c>
      <c r="D44" s="11">
        <v>5</v>
      </c>
      <c r="E44" s="12">
        <v>1</v>
      </c>
      <c r="F44" s="11">
        <f t="shared" si="25"/>
        <v>60</v>
      </c>
      <c r="G44" s="4"/>
      <c r="H44" s="4"/>
      <c r="I44" s="58">
        <f t="shared" si="26"/>
        <v>5</v>
      </c>
      <c r="J44" s="58">
        <f t="shared" si="27"/>
        <v>300</v>
      </c>
      <c r="K44" s="4"/>
      <c r="L44" s="4"/>
      <c r="M44" s="4"/>
      <c r="N44" s="4"/>
      <c r="O44" s="4"/>
      <c r="P44" s="4"/>
      <c r="Q44" s="4"/>
      <c r="R44" s="58" t="str">
        <f t="shared" si="28"/>
        <v xml:space="preserve"> </v>
      </c>
      <c r="S44" s="58">
        <f t="shared" si="29"/>
        <v>5</v>
      </c>
      <c r="T44" s="58" t="str">
        <f t="shared" si="30"/>
        <v xml:space="preserve"> </v>
      </c>
      <c r="U44" s="58" t="str">
        <f t="shared" si="31"/>
        <v xml:space="preserve"> </v>
      </c>
      <c r="V44" s="58" t="str">
        <f t="shared" si="32"/>
        <v xml:space="preserve"> </v>
      </c>
      <c r="W44" s="4"/>
      <c r="X44" s="4"/>
      <c r="Y44" s="4"/>
      <c r="Z44" s="4"/>
      <c r="AA44" s="4"/>
      <c r="AB44" s="5"/>
      <c r="AC44" s="7"/>
      <c r="AD44" s="8"/>
      <c r="AE44" s="8"/>
      <c r="AF44" s="8"/>
      <c r="AG44" s="8"/>
      <c r="AH44" s="8"/>
      <c r="AI44" s="8"/>
      <c r="AJ44" s="16"/>
    </row>
    <row r="45" spans="1:36">
      <c r="A45" s="15"/>
      <c r="B45" s="20" t="str">
        <f t="shared" si="33"/>
        <v>BenchPress</v>
      </c>
      <c r="C45" s="10">
        <v>0.65</v>
      </c>
      <c r="D45" s="11">
        <v>4</v>
      </c>
      <c r="E45" s="12">
        <v>1</v>
      </c>
      <c r="F45" s="11">
        <f t="shared" si="25"/>
        <v>65</v>
      </c>
      <c r="G45" s="4"/>
      <c r="H45" s="4"/>
      <c r="I45" s="58">
        <f t="shared" si="26"/>
        <v>4</v>
      </c>
      <c r="J45" s="58">
        <f t="shared" si="27"/>
        <v>260</v>
      </c>
      <c r="K45" s="4"/>
      <c r="L45" s="4"/>
      <c r="M45" s="4"/>
      <c r="N45" s="4"/>
      <c r="O45" s="4"/>
      <c r="P45" s="4"/>
      <c r="Q45" s="4"/>
      <c r="R45" s="58" t="str">
        <f t="shared" si="28"/>
        <v xml:space="preserve"> </v>
      </c>
      <c r="S45" s="58">
        <f t="shared" si="29"/>
        <v>4</v>
      </c>
      <c r="T45" s="58" t="str">
        <f t="shared" si="30"/>
        <v xml:space="preserve"> </v>
      </c>
      <c r="U45" s="58" t="str">
        <f t="shared" si="31"/>
        <v xml:space="preserve"> </v>
      </c>
      <c r="V45" s="58" t="str">
        <f t="shared" si="32"/>
        <v xml:space="preserve"> </v>
      </c>
      <c r="W45" s="4"/>
      <c r="X45" s="4"/>
      <c r="Y45" s="4"/>
      <c r="Z45" s="4"/>
      <c r="AA45" s="4"/>
      <c r="AB45" s="5"/>
      <c r="AC45" s="22"/>
      <c r="AD45" s="8"/>
      <c r="AE45" s="8"/>
      <c r="AF45" s="8"/>
      <c r="AG45" s="8"/>
      <c r="AH45" s="8"/>
      <c r="AI45" s="8"/>
      <c r="AJ45" s="16"/>
    </row>
    <row r="46" spans="1:36">
      <c r="A46" s="91"/>
      <c r="B46" s="20" t="str">
        <f t="shared" si="33"/>
        <v>BenchPress</v>
      </c>
      <c r="C46" s="93">
        <v>0.7</v>
      </c>
      <c r="D46" s="94">
        <v>3</v>
      </c>
      <c r="E46" s="95">
        <v>1</v>
      </c>
      <c r="F46" s="11">
        <f t="shared" si="25"/>
        <v>70</v>
      </c>
      <c r="G46" s="4"/>
      <c r="H46" s="4"/>
      <c r="I46" s="58">
        <f t="shared" si="26"/>
        <v>3</v>
      </c>
      <c r="J46" s="58">
        <f t="shared" si="27"/>
        <v>210</v>
      </c>
      <c r="K46" s="4"/>
      <c r="L46" s="4"/>
      <c r="M46" s="4"/>
      <c r="N46" s="4"/>
      <c r="O46" s="4"/>
      <c r="P46" s="4"/>
      <c r="Q46" s="4"/>
      <c r="R46" s="58" t="str">
        <f t="shared" si="28"/>
        <v xml:space="preserve"> </v>
      </c>
      <c r="S46" s="58" t="str">
        <f t="shared" si="29"/>
        <v xml:space="preserve"> </v>
      </c>
      <c r="T46" s="58">
        <f t="shared" si="30"/>
        <v>3</v>
      </c>
      <c r="U46" s="58" t="str">
        <f t="shared" si="31"/>
        <v xml:space="preserve"> </v>
      </c>
      <c r="V46" s="58" t="str">
        <f t="shared" si="32"/>
        <v xml:space="preserve"> </v>
      </c>
      <c r="W46" s="4"/>
      <c r="X46" s="4"/>
      <c r="Y46" s="4"/>
      <c r="Z46" s="4"/>
      <c r="AA46" s="4"/>
      <c r="AB46" s="5"/>
      <c r="AC46" s="96"/>
      <c r="AD46" s="8"/>
      <c r="AE46" s="8"/>
      <c r="AF46" s="8"/>
      <c r="AG46" s="8"/>
      <c r="AH46" s="8"/>
      <c r="AI46" s="8"/>
      <c r="AJ46" s="16"/>
    </row>
    <row r="47" spans="1:36">
      <c r="A47" s="91"/>
      <c r="B47" s="20" t="str">
        <f t="shared" si="33"/>
        <v>BenchPress</v>
      </c>
      <c r="C47" s="93">
        <v>0.75</v>
      </c>
      <c r="D47" s="94">
        <v>2</v>
      </c>
      <c r="E47" s="95">
        <v>2</v>
      </c>
      <c r="F47" s="11">
        <f t="shared" si="25"/>
        <v>75</v>
      </c>
      <c r="G47" s="4"/>
      <c r="H47" s="4"/>
      <c r="I47" s="58">
        <f t="shared" si="26"/>
        <v>4</v>
      </c>
      <c r="J47" s="58">
        <f t="shared" si="27"/>
        <v>300</v>
      </c>
      <c r="K47" s="4"/>
      <c r="L47" s="4"/>
      <c r="M47" s="4"/>
      <c r="N47" s="4"/>
      <c r="O47" s="4"/>
      <c r="P47" s="4"/>
      <c r="Q47" s="4"/>
      <c r="R47" s="58" t="str">
        <f t="shared" si="28"/>
        <v xml:space="preserve"> </v>
      </c>
      <c r="S47" s="58" t="str">
        <f t="shared" si="29"/>
        <v xml:space="preserve"> </v>
      </c>
      <c r="T47" s="58">
        <f t="shared" si="30"/>
        <v>4</v>
      </c>
      <c r="U47" s="58" t="str">
        <f t="shared" si="31"/>
        <v xml:space="preserve"> </v>
      </c>
      <c r="V47" s="58" t="str">
        <f t="shared" si="32"/>
        <v xml:space="preserve"> </v>
      </c>
      <c r="W47" s="4"/>
      <c r="X47" s="4"/>
      <c r="Y47" s="4"/>
      <c r="Z47" s="4"/>
      <c r="AA47" s="4"/>
      <c r="AB47" s="5"/>
      <c r="AC47" s="96"/>
      <c r="AD47" s="280"/>
      <c r="AE47" s="8"/>
      <c r="AF47" s="8"/>
      <c r="AG47" s="8"/>
      <c r="AH47" s="8"/>
      <c r="AI47" s="8"/>
      <c r="AJ47" s="16"/>
    </row>
    <row r="48" spans="1:36">
      <c r="A48" s="91"/>
      <c r="B48" s="20" t="str">
        <f t="shared" si="33"/>
        <v>BenchPress</v>
      </c>
      <c r="C48" s="93">
        <v>0.7</v>
      </c>
      <c r="D48" s="94">
        <v>3</v>
      </c>
      <c r="E48" s="95">
        <v>1</v>
      </c>
      <c r="F48" s="11">
        <f t="shared" si="25"/>
        <v>70</v>
      </c>
      <c r="G48" s="4"/>
      <c r="H48" s="4"/>
      <c r="I48" s="58">
        <f t="shared" si="26"/>
        <v>3</v>
      </c>
      <c r="J48" s="58">
        <f t="shared" si="27"/>
        <v>210</v>
      </c>
      <c r="K48" s="4"/>
      <c r="L48" s="4"/>
      <c r="M48" s="4"/>
      <c r="N48" s="4"/>
      <c r="O48" s="4"/>
      <c r="P48" s="4"/>
      <c r="Q48" s="4"/>
      <c r="R48" s="58" t="str">
        <f t="shared" si="28"/>
        <v xml:space="preserve"> </v>
      </c>
      <c r="S48" s="58" t="str">
        <f t="shared" si="29"/>
        <v xml:space="preserve"> </v>
      </c>
      <c r="T48" s="58">
        <f t="shared" si="30"/>
        <v>3</v>
      </c>
      <c r="U48" s="58" t="str">
        <f t="shared" si="31"/>
        <v xml:space="preserve"> </v>
      </c>
      <c r="V48" s="58" t="str">
        <f t="shared" si="32"/>
        <v xml:space="preserve"> </v>
      </c>
      <c r="W48" s="4"/>
      <c r="X48" s="4"/>
      <c r="Y48" s="4"/>
      <c r="Z48" s="4"/>
      <c r="AA48" s="4"/>
      <c r="AB48" s="5"/>
      <c r="AC48" s="96"/>
      <c r="AD48" s="8"/>
      <c r="AE48" s="8"/>
      <c r="AF48" s="8"/>
      <c r="AG48" s="8"/>
      <c r="AH48" s="8"/>
      <c r="AI48" s="8"/>
      <c r="AJ48" s="16"/>
    </row>
    <row r="49" spans="1:36">
      <c r="A49" s="15"/>
      <c r="B49" s="20" t="str">
        <f t="shared" si="33"/>
        <v>BenchPress</v>
      </c>
      <c r="C49" s="10">
        <v>0.65</v>
      </c>
      <c r="D49" s="11">
        <v>4</v>
      </c>
      <c r="E49" s="12">
        <v>1</v>
      </c>
      <c r="F49" s="11">
        <f t="shared" si="25"/>
        <v>65</v>
      </c>
      <c r="G49" s="4"/>
      <c r="H49" s="4"/>
      <c r="I49" s="58">
        <f t="shared" si="26"/>
        <v>4</v>
      </c>
      <c r="J49" s="58">
        <f t="shared" si="27"/>
        <v>260</v>
      </c>
      <c r="K49" s="4"/>
      <c r="L49" s="4"/>
      <c r="M49" s="4"/>
      <c r="N49" s="4"/>
      <c r="O49" s="4"/>
      <c r="P49" s="4"/>
      <c r="Q49" s="4"/>
      <c r="R49" s="58" t="str">
        <f t="shared" si="28"/>
        <v xml:space="preserve"> </v>
      </c>
      <c r="S49" s="58">
        <f t="shared" si="29"/>
        <v>4</v>
      </c>
      <c r="T49" s="58" t="str">
        <f t="shared" si="30"/>
        <v xml:space="preserve"> </v>
      </c>
      <c r="U49" s="58" t="str">
        <f t="shared" si="31"/>
        <v xml:space="preserve"> </v>
      </c>
      <c r="V49" s="58" t="str">
        <f t="shared" si="32"/>
        <v xml:space="preserve"> </v>
      </c>
      <c r="W49" s="4"/>
      <c r="X49" s="4"/>
      <c r="Y49" s="4"/>
      <c r="Z49" s="4"/>
      <c r="AA49" s="4"/>
      <c r="AB49" s="5"/>
      <c r="AC49" s="7"/>
      <c r="AD49" s="8"/>
      <c r="AE49" s="8"/>
      <c r="AF49" s="8"/>
      <c r="AG49" s="8"/>
      <c r="AH49" s="8"/>
      <c r="AI49" s="8"/>
      <c r="AJ49" s="16"/>
    </row>
    <row r="50" spans="1:36">
      <c r="A50" s="21"/>
      <c r="B50" s="20" t="str">
        <f t="shared" si="33"/>
        <v>BenchPress</v>
      </c>
      <c r="C50" s="10">
        <v>0.6</v>
      </c>
      <c r="D50" s="11">
        <v>6</v>
      </c>
      <c r="E50" s="12">
        <v>1</v>
      </c>
      <c r="F50" s="11">
        <f t="shared" si="25"/>
        <v>60</v>
      </c>
      <c r="G50" s="4"/>
      <c r="H50" s="4"/>
      <c r="I50" s="58">
        <f t="shared" si="26"/>
        <v>6</v>
      </c>
      <c r="J50" s="58">
        <f t="shared" si="27"/>
        <v>360</v>
      </c>
      <c r="K50" s="4"/>
      <c r="L50" s="4"/>
      <c r="M50" s="4"/>
      <c r="N50" s="4"/>
      <c r="O50" s="4"/>
      <c r="P50" s="4"/>
      <c r="Q50" s="4"/>
      <c r="R50" s="58" t="str">
        <f t="shared" si="28"/>
        <v xml:space="preserve"> </v>
      </c>
      <c r="S50" s="58">
        <f t="shared" si="29"/>
        <v>6</v>
      </c>
      <c r="T50" s="58" t="str">
        <f t="shared" si="30"/>
        <v xml:space="preserve"> </v>
      </c>
      <c r="U50" s="58" t="str">
        <f t="shared" si="31"/>
        <v xml:space="preserve"> </v>
      </c>
      <c r="V50" s="58" t="str">
        <f t="shared" si="32"/>
        <v xml:space="preserve"> </v>
      </c>
      <c r="W50" s="4"/>
      <c r="X50" s="4"/>
      <c r="Y50" s="4"/>
      <c r="Z50" s="4"/>
      <c r="AA50" s="4"/>
      <c r="AB50" s="5"/>
      <c r="AC50" s="7"/>
      <c r="AD50" s="8"/>
      <c r="AE50" s="8"/>
      <c r="AF50" s="8"/>
      <c r="AG50" s="8"/>
      <c r="AH50" s="8"/>
      <c r="AI50" s="8"/>
      <c r="AJ50" s="16"/>
    </row>
    <row r="51" spans="1:36">
      <c r="A51" s="15"/>
      <c r="B51" s="20" t="str">
        <f t="shared" si="33"/>
        <v>BenchPress</v>
      </c>
      <c r="C51" s="10">
        <v>0.55000000000000004</v>
      </c>
      <c r="D51" s="11">
        <v>8</v>
      </c>
      <c r="E51" s="12">
        <v>1</v>
      </c>
      <c r="F51" s="11">
        <f t="shared" si="25"/>
        <v>55</v>
      </c>
      <c r="G51" s="4"/>
      <c r="H51" s="4"/>
      <c r="I51" s="58">
        <f t="shared" si="26"/>
        <v>8</v>
      </c>
      <c r="J51" s="58">
        <f t="shared" si="27"/>
        <v>440</v>
      </c>
      <c r="K51" s="4"/>
      <c r="L51" s="4"/>
      <c r="M51" s="4"/>
      <c r="N51" s="4"/>
      <c r="O51" s="4"/>
      <c r="P51" s="4"/>
      <c r="Q51" s="4"/>
      <c r="R51" s="58">
        <f t="shared" si="28"/>
        <v>8</v>
      </c>
      <c r="S51" s="58" t="str">
        <f t="shared" si="29"/>
        <v xml:space="preserve"> </v>
      </c>
      <c r="T51" s="58" t="str">
        <f t="shared" si="30"/>
        <v xml:space="preserve"> </v>
      </c>
      <c r="U51" s="58" t="str">
        <f t="shared" si="31"/>
        <v xml:space="preserve"> </v>
      </c>
      <c r="V51" s="58" t="str">
        <f t="shared" si="32"/>
        <v xml:space="preserve"> </v>
      </c>
      <c r="W51" s="4"/>
      <c r="X51" s="4"/>
      <c r="Y51" s="4"/>
      <c r="Z51" s="4"/>
      <c r="AA51" s="4"/>
      <c r="AB51" s="5"/>
      <c r="AC51" s="22"/>
      <c r="AD51" s="8"/>
      <c r="AE51" s="8"/>
      <c r="AF51" s="8"/>
      <c r="AG51" s="8"/>
      <c r="AH51" s="8"/>
      <c r="AI51" s="8"/>
      <c r="AJ51" s="16"/>
    </row>
    <row r="52" spans="1:36">
      <c r="A52" s="15"/>
      <c r="B52" s="20" t="str">
        <f t="shared" si="33"/>
        <v>BenchPress</v>
      </c>
      <c r="C52" s="10">
        <v>0.5</v>
      </c>
      <c r="D52" s="11">
        <v>10</v>
      </c>
      <c r="E52" s="12">
        <v>1</v>
      </c>
      <c r="F52" s="11">
        <f t="shared" si="25"/>
        <v>50</v>
      </c>
      <c r="G52" s="4"/>
      <c r="H52" s="4"/>
      <c r="I52" s="58">
        <f t="shared" si="26"/>
        <v>10</v>
      </c>
      <c r="J52" s="58">
        <f t="shared" si="27"/>
        <v>500</v>
      </c>
      <c r="K52" s="4"/>
      <c r="L52" s="4"/>
      <c r="M52" s="4"/>
      <c r="N52" s="4"/>
      <c r="O52" s="4"/>
      <c r="P52" s="4"/>
      <c r="Q52" s="4"/>
      <c r="R52" s="58">
        <f t="shared" si="28"/>
        <v>10</v>
      </c>
      <c r="S52" s="58" t="str">
        <f t="shared" si="29"/>
        <v xml:space="preserve"> </v>
      </c>
      <c r="T52" s="58" t="str">
        <f t="shared" si="30"/>
        <v xml:space="preserve"> </v>
      </c>
      <c r="U52" s="58" t="str">
        <f t="shared" si="31"/>
        <v xml:space="preserve"> </v>
      </c>
      <c r="V52" s="58" t="str">
        <f t="shared" si="32"/>
        <v xml:space="preserve"> </v>
      </c>
      <c r="W52" s="4"/>
      <c r="X52" s="4"/>
      <c r="Y52" s="4"/>
      <c r="Z52" s="4"/>
      <c r="AA52" s="4"/>
      <c r="AB52" s="5"/>
      <c r="AC52" s="22"/>
      <c r="AD52" s="8"/>
      <c r="AE52" s="8"/>
      <c r="AF52" s="8"/>
      <c r="AG52" s="8"/>
      <c r="AH52" s="8"/>
      <c r="AI52" s="8"/>
      <c r="AJ52" s="16"/>
    </row>
    <row r="53" spans="1:36">
      <c r="A53" s="31"/>
      <c r="B53" s="8"/>
      <c r="C53" s="8"/>
      <c r="D53" s="8"/>
      <c r="E53" s="8"/>
      <c r="F53" s="366"/>
      <c r="G53" s="4"/>
      <c r="H53" s="4"/>
      <c r="I53" s="4"/>
      <c r="J53" s="4"/>
      <c r="K53" s="4"/>
      <c r="L53" s="4"/>
      <c r="M53" s="4"/>
      <c r="N53" s="4"/>
      <c r="O53" s="4"/>
      <c r="P53" s="4"/>
      <c r="Q53" s="4"/>
      <c r="R53" s="4"/>
      <c r="S53" s="4"/>
      <c r="T53" s="4"/>
      <c r="U53" s="4"/>
      <c r="V53" s="4"/>
      <c r="W53" s="4"/>
      <c r="X53" s="4"/>
      <c r="Y53" s="4"/>
      <c r="Z53" s="4"/>
      <c r="AA53" s="4"/>
      <c r="AB53" s="5"/>
      <c r="AC53" s="8"/>
      <c r="AD53" s="8"/>
      <c r="AE53" s="8"/>
      <c r="AF53" s="8"/>
      <c r="AG53" s="8"/>
      <c r="AH53" s="8"/>
      <c r="AI53" s="8"/>
      <c r="AJ53" s="16"/>
    </row>
    <row r="54" spans="1:36">
      <c r="A54" s="23">
        <v>2</v>
      </c>
      <c r="B54" s="6" t="s">
        <v>71</v>
      </c>
      <c r="C54" s="24"/>
      <c r="D54" s="25">
        <v>10</v>
      </c>
      <c r="E54" s="26">
        <v>5</v>
      </c>
      <c r="F54" s="25"/>
      <c r="G54" s="4"/>
      <c r="H54" s="4"/>
      <c r="I54" s="4"/>
      <c r="J54" s="4"/>
      <c r="K54" s="4"/>
      <c r="L54" s="4"/>
      <c r="M54" s="4"/>
      <c r="N54" s="4"/>
      <c r="O54" s="4"/>
      <c r="P54" s="4"/>
      <c r="Q54" s="4"/>
      <c r="R54" s="4"/>
      <c r="S54" s="4"/>
      <c r="T54" s="4"/>
      <c r="U54" s="4"/>
      <c r="V54" s="4"/>
      <c r="W54" s="4"/>
      <c r="X54" s="4"/>
      <c r="Y54" s="4"/>
      <c r="Z54" s="4"/>
      <c r="AA54" s="4"/>
      <c r="AB54" s="8"/>
      <c r="AC54" s="22"/>
      <c r="AD54" s="22"/>
      <c r="AE54" s="22"/>
      <c r="AF54" s="22"/>
      <c r="AG54" s="22"/>
      <c r="AH54" s="8"/>
      <c r="AI54" s="8"/>
      <c r="AJ54" s="16"/>
    </row>
    <row r="55" spans="1:36">
      <c r="A55" s="31"/>
      <c r="B55" s="8"/>
      <c r="C55" s="8"/>
      <c r="D55" s="8"/>
      <c r="E55" s="8"/>
      <c r="F55" s="366"/>
      <c r="G55" s="4"/>
      <c r="H55" s="4"/>
      <c r="I55" s="4"/>
      <c r="J55" s="4"/>
      <c r="K55" s="4"/>
      <c r="L55" s="4"/>
      <c r="M55" s="4"/>
      <c r="N55" s="4"/>
      <c r="O55" s="4"/>
      <c r="P55" s="4"/>
      <c r="Q55" s="4"/>
      <c r="R55" s="4"/>
      <c r="S55" s="4"/>
      <c r="T55" s="4"/>
      <c r="U55" s="4"/>
      <c r="V55" s="4"/>
      <c r="W55" s="4"/>
      <c r="X55" s="4"/>
      <c r="Y55" s="4"/>
      <c r="Z55" s="4"/>
      <c r="AA55" s="4"/>
      <c r="AB55" s="5"/>
      <c r="AC55" s="8"/>
      <c r="AD55" s="8"/>
      <c r="AE55" s="8"/>
      <c r="AF55" s="8"/>
      <c r="AG55" s="8"/>
      <c r="AH55" s="8"/>
      <c r="AI55" s="8"/>
      <c r="AJ55" s="16"/>
    </row>
    <row r="56" spans="1:36">
      <c r="A56" s="32">
        <v>3</v>
      </c>
      <c r="B56" s="34" t="s">
        <v>2</v>
      </c>
      <c r="C56" s="35">
        <v>0.5</v>
      </c>
      <c r="D56" s="36">
        <v>5</v>
      </c>
      <c r="E56" s="37">
        <v>1</v>
      </c>
      <c r="F56" s="36">
        <f>MROUND(SQ*C56,AR)</f>
        <v>50</v>
      </c>
      <c r="G56" s="101">
        <f>+D56*E56</f>
        <v>5</v>
      </c>
      <c r="H56" s="101">
        <f>+F56*G56</f>
        <v>250</v>
      </c>
      <c r="I56" s="4"/>
      <c r="J56" s="4"/>
      <c r="K56" s="4"/>
      <c r="L56" s="4"/>
      <c r="M56" s="102">
        <f t="shared" ref="M56:M59" si="34">IF(ISNUMBER(SEARCH("squat",$B56)),IF($C56&gt;=0.5,IF($C56&lt;0.6,$D56*$E56," ")," ")," ")</f>
        <v>5</v>
      </c>
      <c r="N56" s="102" t="str">
        <f t="shared" ref="N56:N59" si="35">IF(ISNUMBER(SEARCH("squat",$B56)),IF($C56&gt;=0.6,IF($C56&lt;0.7,$D56*$E56," ")," ")," ")</f>
        <v xml:space="preserve"> </v>
      </c>
      <c r="O56" s="102" t="str">
        <f t="shared" ref="O56:O59" si="36">IF(ISNUMBER(SEARCH("squat",$B56)),IF($C56&gt;=0.7,IF($C56&lt;0.8,$D56*$E56," ")," ")," ")</f>
        <v xml:space="preserve"> </v>
      </c>
      <c r="P56" s="102" t="str">
        <f t="shared" ref="P56:P59" si="37">IF(ISNUMBER(SEARCH("squat",$B56)),IF($C56&gt;=0.8,IF($C56&lt;0.9,$D56*$E56," ")," ")," ")</f>
        <v xml:space="preserve"> </v>
      </c>
      <c r="Q56" s="102" t="str">
        <f t="shared" ref="Q56:Q59" si="38">IF(ISNUMBER(SEARCH("squat",$B56)),IF($C56&gt;=0.9,$D56*$E56," ")," ")</f>
        <v xml:space="preserve"> </v>
      </c>
      <c r="R56" s="4"/>
      <c r="S56" s="4"/>
      <c r="T56" s="4"/>
      <c r="U56" s="4"/>
      <c r="V56" s="4"/>
      <c r="W56" s="4"/>
      <c r="X56" s="4"/>
      <c r="Y56" s="4"/>
      <c r="Z56" s="4"/>
      <c r="AA56" s="4"/>
      <c r="AB56" s="5"/>
      <c r="AC56" s="13"/>
      <c r="AD56" s="8"/>
      <c r="AE56" s="8"/>
      <c r="AF56" s="8"/>
      <c r="AG56" s="8"/>
      <c r="AH56" s="8"/>
      <c r="AI56" s="8"/>
      <c r="AJ56" s="16"/>
    </row>
    <row r="57" spans="1:36">
      <c r="A57" s="38"/>
      <c r="B57" s="33" t="str">
        <f>+B56</f>
        <v>Squat</v>
      </c>
      <c r="C57" s="35">
        <v>0.6</v>
      </c>
      <c r="D57" s="36">
        <v>4</v>
      </c>
      <c r="E57" s="37">
        <v>1</v>
      </c>
      <c r="F57" s="36">
        <f>MROUND(SQ*C57,AR)</f>
        <v>60</v>
      </c>
      <c r="G57" s="101">
        <f t="shared" ref="G57:G58" si="39">+D57*E57</f>
        <v>4</v>
      </c>
      <c r="H57" s="101">
        <f t="shared" ref="H57:H59" si="40">+F57*G57</f>
        <v>240</v>
      </c>
      <c r="I57" s="4"/>
      <c r="J57" s="4"/>
      <c r="K57" s="4"/>
      <c r="L57" s="4"/>
      <c r="M57" s="102" t="str">
        <f t="shared" si="34"/>
        <v xml:space="preserve"> </v>
      </c>
      <c r="N57" s="102">
        <f t="shared" si="35"/>
        <v>4</v>
      </c>
      <c r="O57" s="102" t="str">
        <f t="shared" si="36"/>
        <v xml:space="preserve"> </v>
      </c>
      <c r="P57" s="102" t="str">
        <f t="shared" si="37"/>
        <v xml:space="preserve"> </v>
      </c>
      <c r="Q57" s="102" t="str">
        <f t="shared" si="38"/>
        <v xml:space="preserve"> </v>
      </c>
      <c r="R57" s="4"/>
      <c r="S57" s="4"/>
      <c r="T57" s="4"/>
      <c r="U57" s="4"/>
      <c r="V57" s="4"/>
      <c r="W57" s="4"/>
      <c r="X57" s="4"/>
      <c r="Y57" s="4"/>
      <c r="Z57" s="4"/>
      <c r="AA57" s="4"/>
      <c r="AB57" s="5"/>
      <c r="AC57" s="7"/>
      <c r="AD57" s="8"/>
      <c r="AE57" s="8"/>
      <c r="AF57" s="8"/>
      <c r="AG57" s="8"/>
      <c r="AH57" s="8"/>
      <c r="AI57" s="8"/>
      <c r="AJ57" s="16"/>
    </row>
    <row r="58" spans="1:36">
      <c r="A58" s="38"/>
      <c r="B58" s="33" t="str">
        <f>+B57</f>
        <v>Squat</v>
      </c>
      <c r="C58" s="35">
        <v>0.7</v>
      </c>
      <c r="D58" s="36">
        <v>3</v>
      </c>
      <c r="E58" s="37">
        <v>1</v>
      </c>
      <c r="F58" s="36">
        <f>MROUND(SQ*C58,AR)</f>
        <v>70</v>
      </c>
      <c r="G58" s="101">
        <f t="shared" si="39"/>
        <v>3</v>
      </c>
      <c r="H58" s="101">
        <f t="shared" si="40"/>
        <v>210</v>
      </c>
      <c r="I58" s="4"/>
      <c r="J58" s="4"/>
      <c r="K58" s="4"/>
      <c r="L58" s="4"/>
      <c r="M58" s="102" t="str">
        <f t="shared" si="34"/>
        <v xml:space="preserve"> </v>
      </c>
      <c r="N58" s="102" t="str">
        <f t="shared" si="35"/>
        <v xml:space="preserve"> </v>
      </c>
      <c r="O58" s="102">
        <f t="shared" si="36"/>
        <v>3</v>
      </c>
      <c r="P58" s="102" t="str">
        <f t="shared" si="37"/>
        <v xml:space="preserve"> </v>
      </c>
      <c r="Q58" s="102" t="str">
        <f t="shared" si="38"/>
        <v xml:space="preserve"> </v>
      </c>
      <c r="R58" s="4"/>
      <c r="S58" s="4"/>
      <c r="T58" s="4"/>
      <c r="U58" s="4"/>
      <c r="V58" s="4"/>
      <c r="W58" s="4"/>
      <c r="X58" s="4"/>
      <c r="Y58" s="4"/>
      <c r="Z58" s="4"/>
      <c r="AA58" s="4"/>
      <c r="AB58" s="5"/>
      <c r="AC58" s="7"/>
      <c r="AD58" s="8"/>
      <c r="AE58" s="8"/>
      <c r="AF58" s="8"/>
      <c r="AG58" s="8"/>
      <c r="AH58" s="8"/>
      <c r="AI58" s="8"/>
      <c r="AJ58" s="16"/>
    </row>
    <row r="59" spans="1:36">
      <c r="A59" s="38"/>
      <c r="B59" s="33" t="str">
        <f>+B57</f>
        <v>Squat</v>
      </c>
      <c r="C59" s="35">
        <v>0.75</v>
      </c>
      <c r="D59" s="36">
        <v>2</v>
      </c>
      <c r="E59" s="37">
        <v>4</v>
      </c>
      <c r="F59" s="36">
        <f>MROUND(SQ*C59,AR)</f>
        <v>75</v>
      </c>
      <c r="G59" s="101">
        <f>+D59*E59</f>
        <v>8</v>
      </c>
      <c r="H59" s="101">
        <f t="shared" si="40"/>
        <v>600</v>
      </c>
      <c r="I59" s="4"/>
      <c r="J59" s="4"/>
      <c r="K59" s="4"/>
      <c r="L59" s="4"/>
      <c r="M59" s="102" t="str">
        <f t="shared" si="34"/>
        <v xml:space="preserve"> </v>
      </c>
      <c r="N59" s="102" t="str">
        <f t="shared" si="35"/>
        <v xml:space="preserve"> </v>
      </c>
      <c r="O59" s="102">
        <f t="shared" si="36"/>
        <v>8</v>
      </c>
      <c r="P59" s="102" t="str">
        <f t="shared" si="37"/>
        <v xml:space="preserve"> </v>
      </c>
      <c r="Q59" s="102" t="str">
        <f t="shared" si="38"/>
        <v xml:space="preserve"> </v>
      </c>
      <c r="R59" s="4"/>
      <c r="S59" s="4"/>
      <c r="T59" s="4"/>
      <c r="U59" s="4"/>
      <c r="V59" s="4"/>
      <c r="W59" s="4"/>
      <c r="X59" s="4"/>
      <c r="Y59" s="4"/>
      <c r="Z59" s="4"/>
      <c r="AA59" s="4"/>
      <c r="AB59" s="5"/>
      <c r="AC59" s="13"/>
      <c r="AD59" s="13"/>
      <c r="AE59" s="13"/>
      <c r="AF59" s="13"/>
      <c r="AG59" s="8"/>
      <c r="AH59" s="8"/>
      <c r="AI59" s="8"/>
      <c r="AJ59" s="16"/>
    </row>
    <row r="60" spans="1:36">
      <c r="A60" s="31"/>
      <c r="B60" s="8"/>
      <c r="C60" s="8"/>
      <c r="D60" s="8"/>
      <c r="E60" s="8"/>
      <c r="F60" s="366"/>
      <c r="G60" s="4"/>
      <c r="H60" s="4"/>
      <c r="I60" s="4"/>
      <c r="J60" s="4"/>
      <c r="K60" s="4"/>
      <c r="L60" s="4"/>
      <c r="M60" s="4"/>
      <c r="N60" s="4"/>
      <c r="O60" s="4"/>
      <c r="P60" s="4"/>
      <c r="Q60" s="4"/>
      <c r="R60" s="4"/>
      <c r="S60" s="4"/>
      <c r="T60" s="4"/>
      <c r="U60" s="4"/>
      <c r="V60" s="4"/>
      <c r="W60" s="4"/>
      <c r="X60" s="4"/>
      <c r="Y60" s="4"/>
      <c r="Z60" s="4"/>
      <c r="AA60" s="4"/>
      <c r="AB60" s="5"/>
      <c r="AC60" s="8"/>
      <c r="AD60" s="8"/>
      <c r="AE60" s="8"/>
      <c r="AF60" s="8"/>
      <c r="AG60" s="8"/>
      <c r="AH60" s="8"/>
      <c r="AI60" s="8"/>
      <c r="AJ60" s="16"/>
    </row>
    <row r="61" spans="1:36">
      <c r="A61" s="23">
        <v>4</v>
      </c>
      <c r="B61" s="6" t="s">
        <v>58</v>
      </c>
      <c r="C61" s="24"/>
      <c r="D61" s="25">
        <v>8</v>
      </c>
      <c r="E61" s="26">
        <v>5</v>
      </c>
      <c r="F61" s="25"/>
      <c r="G61" s="4"/>
      <c r="H61" s="4"/>
      <c r="I61" s="4"/>
      <c r="J61" s="4"/>
      <c r="K61" s="4"/>
      <c r="L61" s="4"/>
      <c r="M61" s="4"/>
      <c r="N61" s="4"/>
      <c r="O61" s="4"/>
      <c r="P61" s="4"/>
      <c r="Q61" s="4"/>
      <c r="R61" s="4"/>
      <c r="S61" s="4"/>
      <c r="T61" s="4"/>
      <c r="U61" s="4"/>
      <c r="V61" s="4"/>
      <c r="W61" s="4"/>
      <c r="X61" s="4"/>
      <c r="Y61" s="4"/>
      <c r="Z61" s="4"/>
      <c r="AA61" s="4"/>
      <c r="AB61" s="8"/>
      <c r="AC61" s="22"/>
      <c r="AD61" s="22"/>
      <c r="AE61" s="22"/>
      <c r="AF61" s="22"/>
      <c r="AG61" s="22"/>
      <c r="AH61" s="8"/>
      <c r="AI61" s="8"/>
      <c r="AJ61" s="16"/>
    </row>
    <row r="62" spans="1:36">
      <c r="A62" s="23">
        <v>5</v>
      </c>
      <c r="B62" s="6" t="s">
        <v>49</v>
      </c>
      <c r="C62" s="24"/>
      <c r="D62" s="25">
        <v>5</v>
      </c>
      <c r="E62" s="26">
        <v>5</v>
      </c>
      <c r="F62" s="25"/>
      <c r="G62" s="4"/>
      <c r="H62" s="4"/>
      <c r="I62" s="4"/>
      <c r="J62" s="4"/>
      <c r="K62" s="4"/>
      <c r="L62" s="4"/>
      <c r="M62" s="4"/>
      <c r="N62" s="4"/>
      <c r="O62" s="4"/>
      <c r="P62" s="4"/>
      <c r="Q62" s="4"/>
      <c r="R62" s="4"/>
      <c r="S62" s="4"/>
      <c r="T62" s="4"/>
      <c r="U62" s="4"/>
      <c r="V62" s="4"/>
      <c r="W62" s="4"/>
      <c r="X62" s="4"/>
      <c r="Y62" s="4"/>
      <c r="Z62" s="4"/>
      <c r="AA62" s="4"/>
      <c r="AB62" s="27"/>
      <c r="AC62" s="22"/>
      <c r="AD62" s="22"/>
      <c r="AE62" s="22"/>
      <c r="AF62" s="6"/>
      <c r="AG62" s="6"/>
      <c r="AH62" s="27"/>
      <c r="AI62" s="27"/>
      <c r="AJ62" s="19"/>
    </row>
    <row r="63" spans="1:36">
      <c r="G63" s="4"/>
      <c r="H63" s="4"/>
      <c r="I63" s="4"/>
      <c r="J63" s="4"/>
      <c r="K63" s="4"/>
      <c r="L63" s="4"/>
      <c r="M63" s="4"/>
      <c r="N63" s="4"/>
      <c r="O63" s="4"/>
      <c r="P63" s="4"/>
      <c r="Q63" s="4"/>
      <c r="R63" s="4"/>
      <c r="S63" s="4"/>
      <c r="T63" s="4"/>
      <c r="U63" s="4"/>
      <c r="V63" s="4"/>
      <c r="W63" s="4"/>
      <c r="X63" s="4"/>
      <c r="Y63" s="4"/>
      <c r="Z63" s="4"/>
      <c r="AA63" s="4"/>
    </row>
    <row r="64" spans="1:36" ht="15" thickBot="1">
      <c r="G64" s="62">
        <f t="shared" ref="G64:AA64" si="41">SUM(G7:G63)</f>
        <v>50</v>
      </c>
      <c r="H64" s="62">
        <f t="shared" si="41"/>
        <v>3250</v>
      </c>
      <c r="I64" s="62">
        <f t="shared" si="41"/>
        <v>114</v>
      </c>
      <c r="J64" s="62">
        <f t="shared" si="41"/>
        <v>6950</v>
      </c>
      <c r="K64" s="62">
        <f t="shared" si="41"/>
        <v>37</v>
      </c>
      <c r="L64" s="62">
        <f t="shared" si="41"/>
        <v>2460</v>
      </c>
      <c r="M64" s="62">
        <f t="shared" si="41"/>
        <v>10</v>
      </c>
      <c r="N64" s="62">
        <f t="shared" si="41"/>
        <v>9</v>
      </c>
      <c r="O64" s="62">
        <f t="shared" si="41"/>
        <v>31</v>
      </c>
      <c r="P64" s="62">
        <f t="shared" si="41"/>
        <v>0</v>
      </c>
      <c r="Q64" s="62">
        <f t="shared" si="41"/>
        <v>0</v>
      </c>
      <c r="R64" s="62">
        <f t="shared" si="41"/>
        <v>42</v>
      </c>
      <c r="S64" s="62">
        <f t="shared" si="41"/>
        <v>47</v>
      </c>
      <c r="T64" s="62">
        <f t="shared" si="41"/>
        <v>25</v>
      </c>
      <c r="U64" s="62">
        <f t="shared" si="41"/>
        <v>0</v>
      </c>
      <c r="V64" s="62">
        <f t="shared" si="41"/>
        <v>0</v>
      </c>
      <c r="W64" s="62">
        <f t="shared" si="41"/>
        <v>7</v>
      </c>
      <c r="X64" s="62">
        <f t="shared" si="41"/>
        <v>7</v>
      </c>
      <c r="Y64" s="62">
        <f t="shared" si="41"/>
        <v>15</v>
      </c>
      <c r="Z64" s="62">
        <f t="shared" si="41"/>
        <v>8</v>
      </c>
      <c r="AA64" s="62">
        <f t="shared" si="41"/>
        <v>0</v>
      </c>
    </row>
    <row r="65" spans="1:36" ht="15.5" thickTop="1" thickBot="1">
      <c r="G65" s="4"/>
      <c r="H65" s="4"/>
      <c r="I65" s="4"/>
      <c r="J65" s="4"/>
      <c r="K65" s="4"/>
      <c r="L65" s="4"/>
      <c r="M65" s="4"/>
      <c r="N65" s="4"/>
      <c r="O65" s="4"/>
      <c r="P65" s="4"/>
      <c r="Q65" s="4"/>
      <c r="R65" s="4"/>
      <c r="S65" s="4"/>
      <c r="T65" s="4"/>
      <c r="U65" s="4"/>
      <c r="V65" s="4"/>
      <c r="W65" s="4"/>
      <c r="X65" s="4"/>
      <c r="Y65" s="4"/>
      <c r="Z65" s="4"/>
      <c r="AA65" s="4"/>
    </row>
    <row r="66" spans="1:36" ht="15" thickBot="1">
      <c r="A66" s="409" t="s">
        <v>13</v>
      </c>
      <c r="B66" s="410"/>
      <c r="C66" s="59" t="s">
        <v>0</v>
      </c>
      <c r="D66" s="59" t="s">
        <v>5</v>
      </c>
      <c r="E66" s="59" t="s">
        <v>6</v>
      </c>
      <c r="F66" s="369" t="s">
        <v>7</v>
      </c>
      <c r="G66" s="4"/>
      <c r="H66" s="4"/>
      <c r="I66" s="4"/>
      <c r="J66" s="4"/>
      <c r="K66" s="4"/>
      <c r="L66" s="4"/>
      <c r="M66" s="4"/>
      <c r="N66" s="4"/>
      <c r="O66" s="4"/>
      <c r="P66" s="4"/>
      <c r="Q66" s="4"/>
      <c r="R66" s="4"/>
      <c r="S66" s="4"/>
      <c r="T66" s="4"/>
      <c r="U66" s="4"/>
      <c r="V66" s="4"/>
      <c r="W66" s="4"/>
      <c r="X66" s="4"/>
      <c r="Y66" s="4"/>
      <c r="Z66" s="4"/>
      <c r="AA66" s="4"/>
    </row>
    <row r="67" spans="1:36">
      <c r="G67" s="4"/>
      <c r="H67" s="4"/>
      <c r="I67" s="4"/>
      <c r="J67" s="4"/>
      <c r="K67" s="4"/>
      <c r="L67" s="4"/>
      <c r="M67" s="4"/>
      <c r="N67" s="4"/>
      <c r="O67" s="4"/>
      <c r="P67" s="4"/>
      <c r="Q67" s="4"/>
      <c r="R67" s="4"/>
      <c r="S67" s="4"/>
      <c r="T67" s="4"/>
      <c r="U67" s="4"/>
      <c r="V67" s="4"/>
      <c r="W67" s="4"/>
      <c r="X67" s="4"/>
      <c r="Y67" s="4"/>
      <c r="Z67" s="4"/>
      <c r="AA67" s="4"/>
    </row>
    <row r="68" spans="1:36">
      <c r="A68" s="32">
        <v>1</v>
      </c>
      <c r="B68" s="34" t="s">
        <v>2</v>
      </c>
      <c r="C68" s="35">
        <v>0.5</v>
      </c>
      <c r="D68" s="36">
        <v>5</v>
      </c>
      <c r="E68" s="37">
        <v>1</v>
      </c>
      <c r="F68" s="36">
        <f>MROUND(SQ*C68,AR)</f>
        <v>50</v>
      </c>
      <c r="G68" s="114">
        <f>+D68*E68</f>
        <v>5</v>
      </c>
      <c r="H68" s="114">
        <f>+F68*G68</f>
        <v>250</v>
      </c>
      <c r="I68" s="138"/>
      <c r="J68" s="138"/>
      <c r="K68" s="138"/>
      <c r="L68" s="138"/>
      <c r="M68" s="114">
        <f t="shared" ref="M68:M71" si="42">IF(ISNUMBER(SEARCH("squat",$B68)),IF($C68&gt;=0.5,IF($C68&lt;0.6,$D68*$E68," ")," ")," ")</f>
        <v>5</v>
      </c>
      <c r="N68" s="114" t="str">
        <f t="shared" ref="N68:N71" si="43">IF(ISNUMBER(SEARCH("squat",$B68)),IF($C68&gt;=0.6,IF($C68&lt;0.7,$D68*$E68," ")," ")," ")</f>
        <v xml:space="preserve"> </v>
      </c>
      <c r="O68" s="114" t="str">
        <f t="shared" ref="O68:O71" si="44">IF(ISNUMBER(SEARCH("squat",$B68)),IF($C68&gt;=0.7,IF($C68&lt;0.8,$D68*$E68," ")," ")," ")</f>
        <v xml:space="preserve"> </v>
      </c>
      <c r="P68" s="114" t="str">
        <f t="shared" ref="P68:P71" si="45">IF(ISNUMBER(SEARCH("squat",$B68)),IF($C68&gt;=0.8,IF($C68&lt;0.9,$D68*$E68," ")," ")," ")</f>
        <v xml:space="preserve"> </v>
      </c>
      <c r="Q68" s="114" t="str">
        <f t="shared" ref="Q68:Q71" si="46">IF(ISNUMBER(SEARCH("squat",$B68)),IF($C68&gt;=0.9,$D68*$E68," ")," ")</f>
        <v xml:space="preserve"> </v>
      </c>
      <c r="R68" s="138"/>
      <c r="S68" s="138"/>
      <c r="T68" s="138"/>
      <c r="U68" s="138"/>
      <c r="V68" s="138"/>
      <c r="W68" s="138"/>
      <c r="X68" s="138"/>
      <c r="Y68" s="138"/>
      <c r="Z68" s="138"/>
      <c r="AA68" s="138"/>
      <c r="AB68" s="139"/>
      <c r="AC68" s="13"/>
      <c r="AD68" s="140"/>
      <c r="AE68" s="140"/>
      <c r="AF68" s="140"/>
      <c r="AG68" s="140"/>
      <c r="AH68" s="18"/>
      <c r="AI68" s="18"/>
      <c r="AJ68" s="14"/>
    </row>
    <row r="69" spans="1:36">
      <c r="A69" s="38"/>
      <c r="B69" s="33" t="str">
        <f>+B68</f>
        <v>Squat</v>
      </c>
      <c r="C69" s="35">
        <v>0.6</v>
      </c>
      <c r="D69" s="36">
        <v>4</v>
      </c>
      <c r="E69" s="37">
        <v>1</v>
      </c>
      <c r="F69" s="36">
        <f>MROUND(SQ*C69,AR)</f>
        <v>60</v>
      </c>
      <c r="G69" s="114">
        <f t="shared" ref="G69:G70" si="47">+D69*E69</f>
        <v>4</v>
      </c>
      <c r="H69" s="114">
        <f t="shared" ref="H69:H71" si="48">+F69*G69</f>
        <v>240</v>
      </c>
      <c r="I69" s="4"/>
      <c r="J69" s="4"/>
      <c r="K69" s="4"/>
      <c r="L69" s="4"/>
      <c r="M69" s="114" t="str">
        <f t="shared" si="42"/>
        <v xml:space="preserve"> </v>
      </c>
      <c r="N69" s="114">
        <f t="shared" si="43"/>
        <v>4</v>
      </c>
      <c r="O69" s="114" t="str">
        <f t="shared" si="44"/>
        <v xml:space="preserve"> </v>
      </c>
      <c r="P69" s="114" t="str">
        <f t="shared" si="45"/>
        <v xml:space="preserve"> </v>
      </c>
      <c r="Q69" s="114" t="str">
        <f t="shared" si="46"/>
        <v xml:space="preserve"> </v>
      </c>
      <c r="R69" s="4"/>
      <c r="S69" s="4"/>
      <c r="T69" s="4"/>
      <c r="U69" s="4"/>
      <c r="V69" s="4"/>
      <c r="W69" s="4"/>
      <c r="X69" s="4"/>
      <c r="Y69" s="4"/>
      <c r="Z69" s="4"/>
      <c r="AA69" s="4"/>
      <c r="AB69" s="5"/>
      <c r="AC69" s="142"/>
      <c r="AD69" s="8"/>
      <c r="AE69" s="8"/>
      <c r="AF69" s="8"/>
      <c r="AG69" s="8"/>
      <c r="AH69" s="8"/>
      <c r="AI69" s="8"/>
      <c r="AJ69" s="16"/>
    </row>
    <row r="70" spans="1:36">
      <c r="A70" s="38"/>
      <c r="B70" s="33" t="str">
        <f>+B69</f>
        <v>Squat</v>
      </c>
      <c r="C70" s="35">
        <v>0.7</v>
      </c>
      <c r="D70" s="36">
        <v>3</v>
      </c>
      <c r="E70" s="37">
        <v>1</v>
      </c>
      <c r="F70" s="36">
        <f>MROUND(SQ*C70,AR)</f>
        <v>70</v>
      </c>
      <c r="G70" s="114">
        <f t="shared" si="47"/>
        <v>3</v>
      </c>
      <c r="H70" s="114">
        <f t="shared" si="48"/>
        <v>210</v>
      </c>
      <c r="I70" s="4"/>
      <c r="J70" s="4"/>
      <c r="K70" s="4"/>
      <c r="L70" s="4"/>
      <c r="M70" s="114" t="str">
        <f t="shared" si="42"/>
        <v xml:space="preserve"> </v>
      </c>
      <c r="N70" s="114" t="str">
        <f t="shared" si="43"/>
        <v xml:space="preserve"> </v>
      </c>
      <c r="O70" s="114">
        <f t="shared" si="44"/>
        <v>3</v>
      </c>
      <c r="P70" s="114" t="str">
        <f t="shared" si="45"/>
        <v xml:space="preserve"> </v>
      </c>
      <c r="Q70" s="114" t="str">
        <f t="shared" si="46"/>
        <v xml:space="preserve"> </v>
      </c>
      <c r="R70" s="4"/>
      <c r="S70" s="4"/>
      <c r="T70" s="4"/>
      <c r="U70" s="4"/>
      <c r="V70" s="4"/>
      <c r="W70" s="4"/>
      <c r="X70" s="4"/>
      <c r="Y70" s="4"/>
      <c r="Z70" s="4"/>
      <c r="AA70" s="4"/>
      <c r="AB70" s="5"/>
      <c r="AC70" s="142"/>
      <c r="AD70" s="8"/>
      <c r="AE70" s="8"/>
      <c r="AF70" s="8"/>
      <c r="AG70" s="8"/>
      <c r="AH70" s="8"/>
      <c r="AI70" s="8"/>
      <c r="AJ70" s="16"/>
    </row>
    <row r="71" spans="1:36">
      <c r="A71" s="38"/>
      <c r="B71" s="33" t="str">
        <f>+B69</f>
        <v>Squat</v>
      </c>
      <c r="C71" s="35">
        <v>0.8</v>
      </c>
      <c r="D71" s="36">
        <v>2</v>
      </c>
      <c r="E71" s="37">
        <v>5</v>
      </c>
      <c r="F71" s="36">
        <f>MROUND(SQ*C71,AR)</f>
        <v>80</v>
      </c>
      <c r="G71" s="114">
        <f>+D71*E71</f>
        <v>10</v>
      </c>
      <c r="H71" s="114">
        <f t="shared" si="48"/>
        <v>800</v>
      </c>
      <c r="I71" s="4"/>
      <c r="J71" s="4"/>
      <c r="K71" s="4"/>
      <c r="L71" s="4"/>
      <c r="M71" s="114" t="str">
        <f t="shared" si="42"/>
        <v xml:space="preserve"> </v>
      </c>
      <c r="N71" s="114" t="str">
        <f t="shared" si="43"/>
        <v xml:space="preserve"> </v>
      </c>
      <c r="O71" s="114" t="str">
        <f t="shared" si="44"/>
        <v xml:space="preserve"> </v>
      </c>
      <c r="P71" s="114">
        <f t="shared" si="45"/>
        <v>10</v>
      </c>
      <c r="Q71" s="114" t="str">
        <f t="shared" si="46"/>
        <v xml:space="preserve"> </v>
      </c>
      <c r="R71" s="4"/>
      <c r="S71" s="4"/>
      <c r="T71" s="4"/>
      <c r="U71" s="4"/>
      <c r="V71" s="4"/>
      <c r="W71" s="4"/>
      <c r="X71" s="4"/>
      <c r="Y71" s="4"/>
      <c r="Z71" s="4"/>
      <c r="AA71" s="4"/>
      <c r="AB71" s="5"/>
      <c r="AC71" s="13"/>
      <c r="AD71" s="13"/>
      <c r="AE71" s="13"/>
      <c r="AF71" s="13"/>
      <c r="AG71" s="13"/>
      <c r="AH71" s="8"/>
      <c r="AI71" s="8"/>
      <c r="AJ71" s="16"/>
    </row>
    <row r="72" spans="1:36">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J72" s="16"/>
    </row>
    <row r="73" spans="1:36">
      <c r="A73" s="21">
        <v>2</v>
      </c>
      <c r="B73" s="9" t="s">
        <v>8</v>
      </c>
      <c r="C73" s="10">
        <v>0.5</v>
      </c>
      <c r="D73" s="11">
        <v>5</v>
      </c>
      <c r="E73" s="12">
        <v>1</v>
      </c>
      <c r="F73" s="11">
        <f>MROUND(BP*C73,AR)</f>
        <v>50</v>
      </c>
      <c r="G73" s="4"/>
      <c r="H73" s="4"/>
      <c r="I73" s="58">
        <f t="shared" ref="I73:I76" si="49">+D73*E73</f>
        <v>5</v>
      </c>
      <c r="J73" s="58">
        <f t="shared" ref="J73:J76" si="50">+I73*F73</f>
        <v>250</v>
      </c>
      <c r="K73" s="4"/>
      <c r="L73" s="4"/>
      <c r="M73" s="4"/>
      <c r="N73" s="4"/>
      <c r="O73" s="4"/>
      <c r="P73" s="4"/>
      <c r="Q73" s="4"/>
      <c r="R73" s="111">
        <f>IF(ISNUMBER(SEARCH("bench",$B73)),IF($C73&gt;=0.5,IF($C73&lt;0.6,$D73*$E73," ")," ")," ")</f>
        <v>5</v>
      </c>
      <c r="S73" s="111" t="str">
        <f>IF(ISNUMBER(SEARCH("bench",$B73)),IF($C73&gt;=0.6,IF($C73&lt;0.7,$D73*$E73," ")," ")," ")</f>
        <v xml:space="preserve"> </v>
      </c>
      <c r="T73" s="111" t="str">
        <f>IF(ISNUMBER(SEARCH("bench",$B73)),IF($C73&gt;=0.7,IF($C73&lt;0.8,$D73*$E73," ")," ")," ")</f>
        <v xml:space="preserve"> </v>
      </c>
      <c r="U73" s="111" t="str">
        <f>IF(ISNUMBER(SEARCH("bench",$B73)),IF($C73&gt;=0.8,IF($C73&lt;0.9,$D73*$E73," ")," ")," ")</f>
        <v xml:space="preserve"> </v>
      </c>
      <c r="V73" s="111" t="str">
        <f>IF(ISNUMBER(SEARCH("bench",$B73)),IF($C73&gt;=0.9,$D73*$E73," ")," ")</f>
        <v xml:space="preserve"> </v>
      </c>
      <c r="W73" s="4"/>
      <c r="X73" s="4"/>
      <c r="Y73" s="4"/>
      <c r="Z73" s="4"/>
      <c r="AA73" s="4"/>
      <c r="AB73" s="5"/>
      <c r="AC73" s="13"/>
      <c r="AD73" s="8"/>
      <c r="AE73" s="8"/>
      <c r="AF73" s="8"/>
      <c r="AG73" s="8"/>
      <c r="AH73" s="8"/>
      <c r="AI73" s="8"/>
      <c r="AJ73" s="16"/>
    </row>
    <row r="74" spans="1:36">
      <c r="A74" s="15"/>
      <c r="B74" s="20" t="str">
        <f>+B73</f>
        <v>BenchPress</v>
      </c>
      <c r="C74" s="10">
        <v>0.6</v>
      </c>
      <c r="D74" s="11">
        <v>4</v>
      </c>
      <c r="E74" s="12">
        <v>1</v>
      </c>
      <c r="F74" s="11">
        <f>MROUND(BP*C74,AR)</f>
        <v>60</v>
      </c>
      <c r="G74" s="4"/>
      <c r="H74" s="4"/>
      <c r="I74" s="58">
        <f t="shared" si="49"/>
        <v>4</v>
      </c>
      <c r="J74" s="58">
        <f t="shared" si="50"/>
        <v>240</v>
      </c>
      <c r="K74" s="4"/>
      <c r="L74" s="4"/>
      <c r="M74" s="4"/>
      <c r="N74" s="4"/>
      <c r="O74" s="4"/>
      <c r="P74" s="4"/>
      <c r="Q74" s="4"/>
      <c r="R74" s="111" t="str">
        <f>IF(ISNUMBER(SEARCH("bench",$B74)),IF($C74&gt;=0.5,IF($C74&lt;0.6,$D74*$E74," ")," ")," ")</f>
        <v xml:space="preserve"> </v>
      </c>
      <c r="S74" s="111">
        <f>IF(ISNUMBER(SEARCH("bench",$B74)),IF($C74&gt;=0.6,IF($C74&lt;0.7,$D74*$E74," ")," ")," ")</f>
        <v>4</v>
      </c>
      <c r="T74" s="111" t="str">
        <f>IF(ISNUMBER(SEARCH("bench",$B74)),IF($C74&gt;=0.7,IF($C74&lt;0.8,$D74*$E74," ")," ")," ")</f>
        <v xml:space="preserve"> </v>
      </c>
      <c r="U74" s="111" t="str">
        <f>IF(ISNUMBER(SEARCH("bench",$B74)),IF($C74&gt;=0.8,IF($C74&lt;0.9,$D74*$E74," ")," ")," ")</f>
        <v xml:space="preserve"> </v>
      </c>
      <c r="V74" s="111" t="str">
        <f>IF(ISNUMBER(SEARCH("bench",$B74)),IF($C74&gt;=0.9,$D74*$E74," ")," ")</f>
        <v xml:space="preserve"> </v>
      </c>
      <c r="W74" s="4"/>
      <c r="X74" s="4"/>
      <c r="Y74" s="4"/>
      <c r="Z74" s="4"/>
      <c r="AA74" s="4"/>
      <c r="AB74" s="5"/>
      <c r="AC74" s="13"/>
      <c r="AD74" s="8"/>
      <c r="AE74" s="8"/>
      <c r="AF74" s="8"/>
      <c r="AG74" s="8"/>
      <c r="AH74" s="8"/>
      <c r="AI74" s="8"/>
      <c r="AJ74" s="16"/>
    </row>
    <row r="75" spans="1:36">
      <c r="A75" s="21"/>
      <c r="B75" s="20" t="str">
        <f t="shared" ref="B75:B76" si="51">+B74</f>
        <v>BenchPress</v>
      </c>
      <c r="C75" s="10">
        <v>0.7</v>
      </c>
      <c r="D75" s="11">
        <v>3</v>
      </c>
      <c r="E75" s="12">
        <v>1</v>
      </c>
      <c r="F75" s="11">
        <f>MROUND(BP*C75,AR)</f>
        <v>70</v>
      </c>
      <c r="G75" s="4"/>
      <c r="H75" s="4"/>
      <c r="I75" s="58">
        <f t="shared" si="49"/>
        <v>3</v>
      </c>
      <c r="J75" s="58">
        <f t="shared" si="50"/>
        <v>210</v>
      </c>
      <c r="K75" s="4"/>
      <c r="L75" s="4"/>
      <c r="M75" s="4"/>
      <c r="N75" s="4"/>
      <c r="O75" s="4"/>
      <c r="P75" s="4"/>
      <c r="Q75" s="4"/>
      <c r="R75" s="111" t="str">
        <f>IF(ISNUMBER(SEARCH("bench",$B75)),IF($C75&gt;=0.5,IF($C75&lt;0.6,$D75*$E75," ")," ")," ")</f>
        <v xml:space="preserve"> </v>
      </c>
      <c r="S75" s="111" t="str">
        <f>IF(ISNUMBER(SEARCH("bench",$B75)),IF($C75&gt;=0.6,IF($C75&lt;0.7,$D75*$E75," ")," ")," ")</f>
        <v xml:space="preserve"> </v>
      </c>
      <c r="T75" s="111">
        <f>IF(ISNUMBER(SEARCH("bench",$B75)),IF($C75&gt;=0.7,IF($C75&lt;0.8,$D75*$E75," ")," ")," ")</f>
        <v>3</v>
      </c>
      <c r="U75" s="111" t="str">
        <f>IF(ISNUMBER(SEARCH("bench",$B75)),IF($C75&gt;=0.8,IF($C75&lt;0.9,$D75*$E75," ")," ")," ")</f>
        <v xml:space="preserve"> </v>
      </c>
      <c r="V75" s="111" t="str">
        <f>IF(ISNUMBER(SEARCH("bench",$B75)),IF($C75&gt;=0.9,$D75*$E75," ")," ")</f>
        <v xml:space="preserve"> </v>
      </c>
      <c r="W75" s="4"/>
      <c r="X75" s="4"/>
      <c r="Y75" s="4"/>
      <c r="Z75" s="4"/>
      <c r="AA75" s="4"/>
      <c r="AB75" s="5"/>
      <c r="AC75" s="142"/>
      <c r="AD75" s="8"/>
      <c r="AE75" s="8"/>
      <c r="AF75" s="8"/>
      <c r="AG75" s="8"/>
      <c r="AH75" s="8"/>
      <c r="AI75" s="8"/>
      <c r="AJ75" s="16"/>
    </row>
    <row r="76" spans="1:36">
      <c r="A76" s="15"/>
      <c r="B76" s="20" t="str">
        <f t="shared" si="51"/>
        <v>BenchPress</v>
      </c>
      <c r="C76" s="10">
        <v>0.8</v>
      </c>
      <c r="D76" s="11">
        <v>2</v>
      </c>
      <c r="E76" s="12">
        <v>5</v>
      </c>
      <c r="F76" s="11">
        <f>MROUND(BP*C76,AR)</f>
        <v>80</v>
      </c>
      <c r="G76" s="4"/>
      <c r="H76" s="4"/>
      <c r="I76" s="58">
        <f t="shared" si="49"/>
        <v>10</v>
      </c>
      <c r="J76" s="58">
        <f t="shared" si="50"/>
        <v>800</v>
      </c>
      <c r="K76" s="4"/>
      <c r="L76" s="4"/>
      <c r="M76" s="4"/>
      <c r="N76" s="4"/>
      <c r="O76" s="4"/>
      <c r="P76" s="4"/>
      <c r="Q76" s="4"/>
      <c r="R76" s="111" t="str">
        <f>IF(ISNUMBER(SEARCH("bench",$B76)),IF($C76&gt;=0.5,IF($C76&lt;0.6,$D76*$E76," ")," ")," ")</f>
        <v xml:space="preserve"> </v>
      </c>
      <c r="S76" s="111" t="str">
        <f>IF(ISNUMBER(SEARCH("bench",$B76)),IF($C76&gt;=0.6,IF($C76&lt;0.7,$D76*$E76," ")," ")," ")</f>
        <v xml:space="preserve"> </v>
      </c>
      <c r="T76" s="111" t="str">
        <f>IF(ISNUMBER(SEARCH("bench",$B76)),IF($C76&gt;=0.7,IF($C76&lt;0.8,$D76*$E76," ")," ")," ")</f>
        <v xml:space="preserve"> </v>
      </c>
      <c r="U76" s="111">
        <f>IF(ISNUMBER(SEARCH("bench",$B76)),IF($C76&gt;=0.8,IF($C76&lt;0.9,$D76*$E76," ")," ")," ")</f>
        <v>10</v>
      </c>
      <c r="V76" s="111" t="str">
        <f>IF(ISNUMBER(SEARCH("bench",$B76)),IF($C76&gt;=0.9,$D76*$E76," ")," ")</f>
        <v xml:space="preserve"> </v>
      </c>
      <c r="W76" s="4"/>
      <c r="X76" s="4"/>
      <c r="Y76" s="4"/>
      <c r="Z76" s="4"/>
      <c r="AA76" s="4"/>
      <c r="AB76" s="5"/>
      <c r="AC76" s="13"/>
      <c r="AD76" s="13"/>
      <c r="AE76" s="13"/>
      <c r="AF76" s="13"/>
      <c r="AG76" s="13"/>
      <c r="AH76" s="8"/>
      <c r="AI76" s="8"/>
      <c r="AJ76" s="16"/>
    </row>
    <row r="77" spans="1:36">
      <c r="A77" s="31"/>
      <c r="B77" s="8"/>
      <c r="C77" s="8"/>
      <c r="D77" s="8"/>
      <c r="E77" s="8"/>
      <c r="F77" s="366"/>
      <c r="G77" s="4"/>
      <c r="H77" s="4"/>
      <c r="I77" s="4"/>
      <c r="J77" s="4"/>
      <c r="K77" s="4"/>
      <c r="L77" s="4"/>
      <c r="M77" s="4"/>
      <c r="N77" s="4"/>
      <c r="O77" s="4"/>
      <c r="P77" s="4"/>
      <c r="Q77" s="4"/>
      <c r="R77" s="4"/>
      <c r="S77" s="4"/>
      <c r="T77" s="4"/>
      <c r="U77" s="4"/>
      <c r="V77" s="4"/>
      <c r="W77" s="4"/>
      <c r="X77" s="4"/>
      <c r="Y77" s="4"/>
      <c r="Z77" s="4"/>
      <c r="AA77" s="4"/>
      <c r="AB77" s="5"/>
      <c r="AC77" s="8"/>
      <c r="AD77" s="8"/>
      <c r="AE77" s="8"/>
      <c r="AF77" s="8"/>
      <c r="AG77" s="8"/>
      <c r="AH77" s="8"/>
      <c r="AI77" s="8"/>
      <c r="AJ77" s="16"/>
    </row>
    <row r="78" spans="1:36">
      <c r="A78" s="23">
        <v>3</v>
      </c>
      <c r="B78" s="6" t="s">
        <v>3</v>
      </c>
      <c r="C78" s="24"/>
      <c r="D78" s="25">
        <v>8</v>
      </c>
      <c r="E78" s="26">
        <v>4</v>
      </c>
      <c r="F78" s="25"/>
      <c r="G78" s="4"/>
      <c r="H78" s="4"/>
      <c r="I78" s="4"/>
      <c r="J78" s="4"/>
      <c r="K78" s="4"/>
      <c r="L78" s="4"/>
      <c r="M78" s="4"/>
      <c r="N78" s="4"/>
      <c r="O78" s="4"/>
      <c r="P78" s="4"/>
      <c r="Q78" s="4"/>
      <c r="R78" s="4"/>
      <c r="S78" s="4"/>
      <c r="T78" s="4"/>
      <c r="U78" s="4"/>
      <c r="V78" s="4"/>
      <c r="W78" s="4"/>
      <c r="X78" s="4"/>
      <c r="Y78" s="4"/>
      <c r="Z78" s="4"/>
      <c r="AA78" s="4"/>
      <c r="AB78" s="8"/>
      <c r="AC78" s="13"/>
      <c r="AD78" s="13"/>
      <c r="AE78" s="13"/>
      <c r="AF78" s="13"/>
      <c r="AG78" s="8"/>
      <c r="AH78" s="8"/>
      <c r="AI78" s="8"/>
      <c r="AJ78" s="16"/>
    </row>
    <row r="79" spans="1:36">
      <c r="A79" s="23">
        <v>4</v>
      </c>
      <c r="B79" s="6" t="s">
        <v>18</v>
      </c>
      <c r="C79" s="24"/>
      <c r="D79" s="25">
        <v>8</v>
      </c>
      <c r="E79" s="26">
        <v>4</v>
      </c>
      <c r="F79" s="25"/>
      <c r="G79" s="4"/>
      <c r="H79" s="4"/>
      <c r="I79" s="4"/>
      <c r="J79" s="4"/>
      <c r="K79" s="4"/>
      <c r="L79" s="4"/>
      <c r="M79" s="4"/>
      <c r="N79" s="4"/>
      <c r="O79" s="4"/>
      <c r="P79" s="4"/>
      <c r="Q79" s="4"/>
      <c r="R79" s="4"/>
      <c r="S79" s="4"/>
      <c r="T79" s="4"/>
      <c r="U79" s="4"/>
      <c r="V79" s="4"/>
      <c r="W79" s="4"/>
      <c r="X79" s="4"/>
      <c r="Y79" s="4"/>
      <c r="Z79" s="4"/>
      <c r="AA79" s="4"/>
      <c r="AB79" s="8"/>
      <c r="AC79" s="13"/>
      <c r="AD79" s="13"/>
      <c r="AE79" s="13"/>
      <c r="AF79" s="13"/>
      <c r="AG79" s="8"/>
      <c r="AH79" s="8"/>
      <c r="AI79" s="8"/>
      <c r="AJ79" s="16"/>
    </row>
    <row r="80" spans="1:36">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J80" s="16"/>
    </row>
    <row r="81" spans="1:36">
      <c r="A81" s="32">
        <v>5</v>
      </c>
      <c r="B81" s="34" t="s">
        <v>81</v>
      </c>
      <c r="C81" s="35">
        <v>0.3</v>
      </c>
      <c r="D81" s="36">
        <v>3</v>
      </c>
      <c r="E81" s="37">
        <v>1</v>
      </c>
      <c r="F81" s="36">
        <f>MROUND(SQ*C81,AR)</f>
        <v>30</v>
      </c>
      <c r="G81" s="114">
        <f>+D81*E81</f>
        <v>3</v>
      </c>
      <c r="H81" s="114">
        <f>+F81*G81</f>
        <v>90</v>
      </c>
      <c r="I81" s="4"/>
      <c r="J81" s="4"/>
      <c r="K81" s="4"/>
      <c r="L81" s="4"/>
      <c r="M81" s="114" t="str">
        <f>IF(ISNUMBER(SEARCH("squat",$B81)),IF($C81&gt;=0.5,IF($C81&lt;0.6,$D81*$E81," ")," ")," ")</f>
        <v xml:space="preserve"> </v>
      </c>
      <c r="N81" s="114" t="str">
        <f>IF(ISNUMBER(SEARCH("squat",$B81)),IF($C81&gt;=0.6,IF($C81&lt;0.7,$D81*$E81," ")," ")," ")</f>
        <v xml:space="preserve"> </v>
      </c>
      <c r="O81" s="114" t="str">
        <f>IF(ISNUMBER(SEARCH("squat",$B81)),IF($C81&gt;=0.7,IF($C81&lt;0.8,$D81*$E81," ")," ")," ")</f>
        <v xml:space="preserve"> </v>
      </c>
      <c r="P81" s="114" t="str">
        <f>IF(ISNUMBER(SEARCH("squat",$B81)),IF($C81&gt;=0.8,IF($C81&lt;0.9,$D81*$E81," ")," ")," ")</f>
        <v xml:space="preserve"> </v>
      </c>
      <c r="Q81" s="114" t="str">
        <f>IF(ISNUMBER(SEARCH("squat",$B81)),IF($C81&gt;=0.9,$D81*$E81," ")," ")</f>
        <v xml:space="preserve"> </v>
      </c>
      <c r="R81" s="4"/>
      <c r="S81" s="4"/>
      <c r="T81" s="4"/>
      <c r="U81" s="4"/>
      <c r="V81" s="4"/>
      <c r="W81" s="4"/>
      <c r="X81" s="4"/>
      <c r="Y81" s="4"/>
      <c r="Z81" s="4"/>
      <c r="AA81" s="4"/>
      <c r="AB81" s="5"/>
      <c r="AC81" s="13"/>
      <c r="AD81" s="8"/>
      <c r="AE81" s="8"/>
      <c r="AF81" s="8"/>
      <c r="AG81" s="8"/>
      <c r="AH81" s="8"/>
      <c r="AI81" s="8"/>
      <c r="AJ81" s="16"/>
    </row>
    <row r="82" spans="1:36">
      <c r="A82" s="38"/>
      <c r="B82" s="33" t="str">
        <f>+B81</f>
        <v>Front Squat</v>
      </c>
      <c r="C82" s="35">
        <v>0.4</v>
      </c>
      <c r="D82" s="36">
        <v>3</v>
      </c>
      <c r="E82" s="37">
        <v>1</v>
      </c>
      <c r="F82" s="36">
        <f>MROUND(SQ*C82,AR)</f>
        <v>40</v>
      </c>
      <c r="G82" s="114">
        <f t="shared" ref="G82:G83" si="52">+D82*E82</f>
        <v>3</v>
      </c>
      <c r="H82" s="114">
        <f t="shared" ref="H82:H83" si="53">+F82*G82</f>
        <v>120</v>
      </c>
      <c r="I82" s="4"/>
      <c r="J82" s="4"/>
      <c r="K82" s="4"/>
      <c r="L82" s="4"/>
      <c r="M82" s="114" t="str">
        <f>IF(ISNUMBER(SEARCH("squat",$B82)),IF($C82&gt;=0.5,IF($C82&lt;0.6,$D82*$E82," ")," ")," ")</f>
        <v xml:space="preserve"> </v>
      </c>
      <c r="N82" s="114" t="str">
        <f>IF(ISNUMBER(SEARCH("squat",$B82)),IF($C82&gt;=0.6,IF($C82&lt;0.7,$D82*$E82," ")," ")," ")</f>
        <v xml:space="preserve"> </v>
      </c>
      <c r="O82" s="114" t="str">
        <f>IF(ISNUMBER(SEARCH("squat",$B82)),IF($C82&gt;=0.7,IF($C82&lt;0.8,$D82*$E82," ")," ")," ")</f>
        <v xml:space="preserve"> </v>
      </c>
      <c r="P82" s="114" t="str">
        <f>IF(ISNUMBER(SEARCH("squat",$B82)),IF($C82&gt;=0.8,IF($C82&lt;0.9,$D82*$E82," ")," ")," ")</f>
        <v xml:space="preserve"> </v>
      </c>
      <c r="Q82" s="114" t="str">
        <f>IF(ISNUMBER(SEARCH("squat",$B82)),IF($C82&gt;=0.9,$D82*$E82," ")," ")</f>
        <v xml:space="preserve"> </v>
      </c>
      <c r="R82" s="4"/>
      <c r="S82" s="4"/>
      <c r="T82" s="4"/>
      <c r="U82" s="4"/>
      <c r="V82" s="4"/>
      <c r="W82" s="4"/>
      <c r="X82" s="4"/>
      <c r="Y82" s="4"/>
      <c r="Z82" s="4"/>
      <c r="AA82" s="4"/>
      <c r="AB82" s="5"/>
      <c r="AC82" s="142"/>
      <c r="AD82" s="8"/>
      <c r="AE82" s="8"/>
      <c r="AF82" s="8"/>
      <c r="AG82" s="8"/>
      <c r="AH82" s="8"/>
      <c r="AI82" s="8"/>
      <c r="AJ82" s="16"/>
    </row>
    <row r="83" spans="1:36">
      <c r="A83" s="38"/>
      <c r="B83" s="33" t="str">
        <f>+B82</f>
        <v>Front Squat</v>
      </c>
      <c r="C83" s="35">
        <v>0.5</v>
      </c>
      <c r="D83" s="36">
        <v>3</v>
      </c>
      <c r="E83" s="37">
        <v>4</v>
      </c>
      <c r="F83" s="36">
        <f>MROUND(SQ*C83,AR)</f>
        <v>50</v>
      </c>
      <c r="G83" s="114">
        <f t="shared" si="52"/>
        <v>12</v>
      </c>
      <c r="H83" s="114">
        <f t="shared" si="53"/>
        <v>600</v>
      </c>
      <c r="I83" s="4"/>
      <c r="J83" s="4"/>
      <c r="K83" s="4"/>
      <c r="L83" s="4"/>
      <c r="M83" s="114">
        <f>IF(ISNUMBER(SEARCH("squat",$B83)),IF($C83&gt;=0.5,IF($C83&lt;0.6,$D83*$E83," ")," ")," ")</f>
        <v>12</v>
      </c>
      <c r="N83" s="114" t="str">
        <f>IF(ISNUMBER(SEARCH("squat",$B83)),IF($C83&gt;=0.6,IF($C83&lt;0.7,$D83*$E83," ")," ")," ")</f>
        <v xml:space="preserve"> </v>
      </c>
      <c r="O83" s="114" t="str">
        <f>IF(ISNUMBER(SEARCH("squat",$B83)),IF($C83&gt;=0.7,IF($C83&lt;0.8,$D83*$E83," ")," ")," ")</f>
        <v xml:space="preserve"> </v>
      </c>
      <c r="P83" s="114" t="str">
        <f>IF(ISNUMBER(SEARCH("squat",$B83)),IF($C83&gt;=0.8,IF($C83&lt;0.9,$D83*$E83," ")," ")," ")</f>
        <v xml:space="preserve"> </v>
      </c>
      <c r="Q83" s="114" t="str">
        <f>IF(ISNUMBER(SEARCH("squat",$B83)),IF($C83&gt;=0.9,$D83*$E83," ")," ")</f>
        <v xml:space="preserve"> </v>
      </c>
      <c r="R83" s="4"/>
      <c r="S83" s="4"/>
      <c r="T83" s="4"/>
      <c r="U83" s="4"/>
      <c r="V83" s="4"/>
      <c r="W83" s="4"/>
      <c r="X83" s="4"/>
      <c r="Y83" s="4"/>
      <c r="Z83" s="4"/>
      <c r="AA83" s="4"/>
      <c r="AB83" s="5"/>
      <c r="AC83" s="13"/>
      <c r="AD83" s="13"/>
      <c r="AE83" s="13"/>
      <c r="AF83" s="13"/>
      <c r="AG83" s="8"/>
      <c r="AH83" s="8"/>
      <c r="AI83" s="8"/>
      <c r="AJ83" s="16"/>
    </row>
    <row r="84" spans="1:36">
      <c r="A84" s="31"/>
      <c r="B84" s="8"/>
      <c r="C84" s="8"/>
      <c r="D84" s="8"/>
      <c r="E84" s="8"/>
      <c r="F84" s="366"/>
      <c r="G84" s="4"/>
      <c r="H84" s="4"/>
      <c r="I84" s="4"/>
      <c r="J84" s="4"/>
      <c r="K84" s="4"/>
      <c r="L84" s="4"/>
      <c r="M84" s="4"/>
      <c r="N84" s="4"/>
      <c r="O84" s="4"/>
      <c r="P84" s="4"/>
      <c r="Q84" s="4"/>
      <c r="R84" s="4"/>
      <c r="S84" s="4"/>
      <c r="T84" s="4"/>
      <c r="U84" s="4"/>
      <c r="V84" s="4"/>
      <c r="W84" s="4"/>
      <c r="X84" s="4"/>
      <c r="Y84" s="4"/>
      <c r="Z84" s="4"/>
      <c r="AA84" s="4"/>
      <c r="AB84" s="8"/>
      <c r="AC84" s="8"/>
      <c r="AD84" s="8"/>
      <c r="AE84" s="8"/>
      <c r="AF84" s="8"/>
      <c r="AG84" s="8"/>
      <c r="AH84" s="8"/>
      <c r="AI84" s="8"/>
      <c r="AJ84" s="16"/>
    </row>
    <row r="85" spans="1:36">
      <c r="A85" s="23">
        <v>6</v>
      </c>
      <c r="B85" s="6" t="s">
        <v>48</v>
      </c>
      <c r="C85" s="24"/>
      <c r="D85" s="25">
        <v>5</v>
      </c>
      <c r="E85" s="26">
        <v>5</v>
      </c>
      <c r="F85" s="50"/>
      <c r="G85" s="90"/>
      <c r="H85" s="90"/>
      <c r="I85" s="90"/>
      <c r="J85" s="90"/>
      <c r="K85" s="90"/>
      <c r="L85" s="90"/>
      <c r="M85" s="90"/>
      <c r="N85" s="90"/>
      <c r="O85" s="90"/>
      <c r="P85" s="90"/>
      <c r="Q85" s="90"/>
      <c r="R85" s="90"/>
      <c r="S85" s="90"/>
      <c r="T85" s="90"/>
      <c r="U85" s="90"/>
      <c r="V85" s="90"/>
      <c r="W85" s="90"/>
      <c r="X85" s="90"/>
      <c r="Y85" s="90"/>
      <c r="Z85" s="90"/>
      <c r="AA85" s="90"/>
      <c r="AB85" s="19"/>
      <c r="AC85" s="13"/>
      <c r="AD85" s="13"/>
      <c r="AE85" s="13"/>
      <c r="AF85" s="13"/>
      <c r="AG85" s="13"/>
      <c r="AH85" s="27"/>
      <c r="AI85" s="27"/>
      <c r="AJ85" s="19"/>
    </row>
    <row r="86" spans="1:36" ht="15" thickBot="1">
      <c r="G86" s="4"/>
      <c r="H86" s="4"/>
      <c r="I86" s="4"/>
      <c r="J86" s="4"/>
      <c r="K86" s="4"/>
      <c r="L86" s="4"/>
      <c r="M86" s="4"/>
      <c r="N86" s="4"/>
      <c r="O86" s="4"/>
      <c r="P86" s="4"/>
      <c r="Q86" s="4"/>
      <c r="R86" s="4"/>
      <c r="S86" s="4"/>
      <c r="T86" s="4"/>
      <c r="U86" s="4"/>
      <c r="V86" s="4"/>
      <c r="W86" s="4"/>
      <c r="X86" s="4"/>
      <c r="Y86" s="4"/>
      <c r="Z86" s="4"/>
      <c r="AA86" s="4"/>
    </row>
    <row r="87" spans="1:36" ht="15" thickBot="1">
      <c r="A87" s="409" t="s">
        <v>14</v>
      </c>
      <c r="B87" s="410"/>
      <c r="C87" s="59" t="s">
        <v>0</v>
      </c>
      <c r="D87" s="59" t="s">
        <v>5</v>
      </c>
      <c r="E87" s="59" t="s">
        <v>6</v>
      </c>
      <c r="F87" s="369" t="s">
        <v>7</v>
      </c>
      <c r="G87" s="4"/>
      <c r="H87" s="4"/>
      <c r="I87" s="4"/>
      <c r="J87" s="4"/>
      <c r="K87" s="4"/>
      <c r="L87" s="4"/>
      <c r="M87" s="4"/>
      <c r="N87" s="4"/>
      <c r="O87" s="4"/>
      <c r="P87" s="4"/>
      <c r="Q87" s="4"/>
      <c r="R87" s="4"/>
      <c r="S87" s="4"/>
      <c r="T87" s="4"/>
      <c r="U87" s="4"/>
      <c r="V87" s="4"/>
      <c r="W87" s="4"/>
      <c r="X87" s="4"/>
      <c r="Y87" s="4"/>
      <c r="Z87" s="4"/>
      <c r="AA87" s="4"/>
    </row>
    <row r="88" spans="1:36">
      <c r="G88" s="4"/>
      <c r="H88" s="4"/>
      <c r="I88" s="4"/>
      <c r="J88" s="4"/>
      <c r="K88" s="4"/>
      <c r="L88" s="4"/>
      <c r="M88" s="4"/>
      <c r="N88" s="4"/>
      <c r="O88" s="4"/>
      <c r="P88" s="4"/>
      <c r="Q88" s="4"/>
      <c r="R88" s="4"/>
      <c r="S88" s="4"/>
      <c r="T88" s="4"/>
      <c r="U88" s="4"/>
      <c r="V88" s="4"/>
      <c r="W88" s="4"/>
      <c r="X88" s="4"/>
      <c r="Y88" s="4"/>
      <c r="Z88" s="4"/>
      <c r="AA88" s="4"/>
    </row>
    <row r="89" spans="1:36">
      <c r="A89" s="130">
        <v>1</v>
      </c>
      <c r="B89" s="129" t="s">
        <v>85</v>
      </c>
      <c r="C89" s="74">
        <v>0.5</v>
      </c>
      <c r="D89" s="75">
        <v>4</v>
      </c>
      <c r="E89" s="75">
        <v>1</v>
      </c>
      <c r="F89" s="370">
        <f>MROUND(DL*C89,AR)</f>
        <v>50</v>
      </c>
      <c r="G89" s="149"/>
      <c r="H89" s="138"/>
      <c r="I89" s="140"/>
      <c r="J89" s="141"/>
      <c r="K89" s="150">
        <f>+D89*E89</f>
        <v>4</v>
      </c>
      <c r="L89" s="98">
        <f>+K89*F89</f>
        <v>200</v>
      </c>
      <c r="M89" s="76"/>
      <c r="N89" s="76"/>
      <c r="O89" s="76"/>
      <c r="P89" s="76"/>
      <c r="Q89" s="76"/>
      <c r="R89" s="76" t="str">
        <f>IF(ISNUMBER(SEARCH("bench",$B89)),IF($C89&gt;=0.5,IF($C89&lt;0.6,$D89*$E89," ")," ")," ")</f>
        <v xml:space="preserve"> </v>
      </c>
      <c r="S89" s="76" t="str">
        <f>IF(ISNUMBER(SEARCH("bench",$B89)),IF($C89&gt;=0.6,IF($C89&lt;0.7,$D89*$E89," ")," ")," ")</f>
        <v xml:space="preserve"> </v>
      </c>
      <c r="T89" s="76" t="str">
        <f>IF(ISNUMBER(SEARCH("bench",$B89)),IF($C89&gt;=0.7,IF($C89&lt;0.8,$D89*$E89," ")," ")," ")</f>
        <v xml:space="preserve"> </v>
      </c>
      <c r="U89" s="76" t="str">
        <f>IF(ISNUMBER(SEARCH("bench",$B89)),IF($C89&gt;=0.8,IF($C89&lt;0.9,$D89*$E89," ")," ")," ")</f>
        <v xml:space="preserve"> </v>
      </c>
      <c r="V89" s="76" t="str">
        <f>IF(ISNUMBER(SEARCH("bench",$B89)),IF($C89&gt;=0.9,$D89*$E89," ")," ")</f>
        <v xml:space="preserve"> </v>
      </c>
      <c r="W89" s="103">
        <f t="shared" ref="W89:W91" si="54">IF(ISNUMBER(SEARCH("deadlift",$B89)),IF($C89&gt;=0.5,IF($C89&lt;0.6,$D89*$E89," ")," ")," ")</f>
        <v>4</v>
      </c>
      <c r="X89" s="103" t="str">
        <f t="shared" ref="X89:X91" si="55">IF(ISNUMBER(SEARCH("deadlift",$B89)),IF($C89&gt;=0.6,IF($C89&lt;0.7,$D89*$E89," ")," ")," ")</f>
        <v xml:space="preserve"> </v>
      </c>
      <c r="Y89" s="103" t="str">
        <f t="shared" ref="Y89:Y91" si="56">IF(ISNUMBER(SEARCH("deadlift",$B89)),IF($C89&gt;=0.7,IF($C89&lt;0.8,$D89*$E89," ")," ")," ")</f>
        <v xml:space="preserve"> </v>
      </c>
      <c r="Z89" s="103" t="str">
        <f t="shared" ref="Z89:Z91" si="57">IF(ISNUMBER(SEARCH("deadlift",$B89)),IF($C89&gt;=0.8,IF($C89&lt;0.9,$D89*$E89," ")," ")," ")</f>
        <v xml:space="preserve"> </v>
      </c>
      <c r="AA89" s="103" t="str">
        <f t="shared" ref="AA89:AA91" si="58">IF(ISNUMBER(SEARCH("deadlift",$B89)),IF($C89&gt;=0.9,$D89*$E89," ")," ")</f>
        <v xml:space="preserve"> </v>
      </c>
      <c r="AB89" s="77"/>
      <c r="AC89" s="70"/>
      <c r="AD89" s="78"/>
      <c r="AE89" s="78"/>
      <c r="AF89" s="78"/>
      <c r="AG89" s="78"/>
      <c r="AH89" s="78"/>
      <c r="AI89" s="78"/>
      <c r="AJ89" s="79"/>
    </row>
    <row r="90" spans="1:36">
      <c r="A90" s="80"/>
      <c r="B90" s="81" t="str">
        <f>+B89</f>
        <v>Deadlift to Knees</v>
      </c>
      <c r="C90" s="74">
        <v>0.6</v>
      </c>
      <c r="D90" s="75">
        <v>4</v>
      </c>
      <c r="E90" s="75">
        <v>1</v>
      </c>
      <c r="F90" s="370">
        <f>MROUND(DL*C90,AR)</f>
        <v>60</v>
      </c>
      <c r="G90" s="4"/>
      <c r="H90" s="4"/>
      <c r="K90" s="150">
        <f>+D90*E90</f>
        <v>4</v>
      </c>
      <c r="L90" s="98">
        <f>+K90*F90</f>
        <v>240</v>
      </c>
      <c r="M90" s="4"/>
      <c r="N90" s="4"/>
      <c r="O90" s="4"/>
      <c r="P90" s="4"/>
      <c r="Q90" s="4"/>
      <c r="R90" s="4" t="str">
        <f>IF(ISNUMBER(SEARCH("bench",$B90)),IF($C90&gt;=0.5,IF($C90&lt;0.6,$D90*$E90," ")," ")," ")</f>
        <v xml:space="preserve"> </v>
      </c>
      <c r="S90" s="4" t="str">
        <f>IF(ISNUMBER(SEARCH("bench",$B90)),IF($C90&gt;=0.6,IF($C90&lt;0.7,$D90*$E90," ")," ")," ")</f>
        <v xml:space="preserve"> </v>
      </c>
      <c r="T90" s="4" t="str">
        <f>IF(ISNUMBER(SEARCH("bench",$B90)),IF($C90&gt;=0.7,IF($C90&lt;0.8,$D90*$E90," ")," ")," ")</f>
        <v xml:space="preserve"> </v>
      </c>
      <c r="U90" s="4" t="str">
        <f>IF(ISNUMBER(SEARCH("bench",$B90)),IF($C90&gt;=0.8,IF($C90&lt;0.9,$D90*$E90," ")," ")," ")</f>
        <v xml:space="preserve"> </v>
      </c>
      <c r="V90" s="4" t="str">
        <f>IF(ISNUMBER(SEARCH("bench",$B90)),IF($C90&gt;=0.9,$D90*$E90," ")," ")</f>
        <v xml:space="preserve"> </v>
      </c>
      <c r="W90" s="103" t="str">
        <f t="shared" si="54"/>
        <v xml:space="preserve"> </v>
      </c>
      <c r="X90" s="103">
        <f t="shared" si="55"/>
        <v>4</v>
      </c>
      <c r="Y90" s="103" t="str">
        <f t="shared" si="56"/>
        <v xml:space="preserve"> </v>
      </c>
      <c r="Z90" s="103" t="str">
        <f t="shared" si="57"/>
        <v xml:space="preserve"> </v>
      </c>
      <c r="AA90" s="103" t="str">
        <f t="shared" si="58"/>
        <v xml:space="preserve"> </v>
      </c>
      <c r="AB90" s="5"/>
      <c r="AC90" s="82"/>
      <c r="AD90" s="8"/>
      <c r="AE90" s="8"/>
      <c r="AF90" s="8"/>
      <c r="AG90" s="8"/>
      <c r="AH90" s="8"/>
      <c r="AI90" s="8"/>
      <c r="AJ90" s="16"/>
    </row>
    <row r="91" spans="1:36">
      <c r="A91" s="80"/>
      <c r="B91" s="81" t="str">
        <f t="shared" ref="B91" si="59">+B90</f>
        <v>Deadlift to Knees</v>
      </c>
      <c r="C91" s="74">
        <v>0.7</v>
      </c>
      <c r="D91" s="75">
        <v>4</v>
      </c>
      <c r="E91" s="75">
        <v>3</v>
      </c>
      <c r="F91" s="370">
        <f>MROUND(DL*C91,AR)</f>
        <v>70</v>
      </c>
      <c r="G91" s="4"/>
      <c r="H91" s="4"/>
      <c r="K91" s="150">
        <f>+D91*E91</f>
        <v>12</v>
      </c>
      <c r="L91" s="98">
        <f>+K91*F91</f>
        <v>840</v>
      </c>
      <c r="M91" s="4"/>
      <c r="N91" s="4"/>
      <c r="O91" s="4"/>
      <c r="P91" s="4"/>
      <c r="Q91" s="4"/>
      <c r="R91" s="4" t="str">
        <f>IF(ISNUMBER(SEARCH("bench",$B91)),IF($C91&gt;=0.5,IF($C91&lt;0.6,$D91*$E91," ")," ")," ")</f>
        <v xml:space="preserve"> </v>
      </c>
      <c r="S91" s="4" t="str">
        <f>IF(ISNUMBER(SEARCH("bench",$B91)),IF($C91&gt;=0.6,IF($C91&lt;0.7,$D91*$E91," ")," ")," ")</f>
        <v xml:space="preserve"> </v>
      </c>
      <c r="T91" s="4" t="str">
        <f>IF(ISNUMBER(SEARCH("bench",$B91)),IF($C91&gt;=0.7,IF($C91&lt;0.8,$D91*$E91," ")," ")," ")</f>
        <v xml:space="preserve"> </v>
      </c>
      <c r="U91" s="4" t="str">
        <f>IF(ISNUMBER(SEARCH("bench",$B91)),IF($C91&gt;=0.8,IF($C91&lt;0.9,$D91*$E91," ")," ")," ")</f>
        <v xml:space="preserve"> </v>
      </c>
      <c r="V91" s="4" t="str">
        <f>IF(ISNUMBER(SEARCH("bench",$B91)),IF($C91&gt;=0.9,$D91*$E91," ")," ")</f>
        <v xml:space="preserve"> </v>
      </c>
      <c r="W91" s="103" t="str">
        <f t="shared" si="54"/>
        <v xml:space="preserve"> </v>
      </c>
      <c r="X91" s="103" t="str">
        <f t="shared" si="55"/>
        <v xml:space="preserve"> </v>
      </c>
      <c r="Y91" s="103">
        <f t="shared" si="56"/>
        <v>12</v>
      </c>
      <c r="Z91" s="103" t="str">
        <f t="shared" si="57"/>
        <v xml:space="preserve"> </v>
      </c>
      <c r="AA91" s="103" t="str">
        <f t="shared" si="58"/>
        <v xml:space="preserve"> </v>
      </c>
      <c r="AB91" s="5"/>
      <c r="AC91" s="70"/>
      <c r="AD91" s="70"/>
      <c r="AE91" s="6"/>
      <c r="AF91" s="8"/>
      <c r="AG91" s="8"/>
      <c r="AH91" s="8"/>
      <c r="AI91" s="8"/>
      <c r="AJ91" s="16"/>
    </row>
    <row r="92" spans="1:36">
      <c r="AJ92" s="16"/>
    </row>
    <row r="93" spans="1:36">
      <c r="A93" s="21">
        <v>2</v>
      </c>
      <c r="B93" s="39" t="s">
        <v>100</v>
      </c>
      <c r="C93" s="28">
        <v>0.5</v>
      </c>
      <c r="D93" s="29">
        <v>5</v>
      </c>
      <c r="E93" s="30">
        <v>1</v>
      </c>
      <c r="F93" s="11">
        <f>MROUND(BP*C93,AR)</f>
        <v>50</v>
      </c>
      <c r="G93" s="4"/>
      <c r="H93" s="4"/>
      <c r="I93" s="58">
        <f t="shared" ref="I93:I95" si="60">+D93*E93</f>
        <v>5</v>
      </c>
      <c r="J93" s="58">
        <f t="shared" ref="J93:J95" si="61">+I93*F93</f>
        <v>250</v>
      </c>
      <c r="K93" s="4"/>
      <c r="L93" s="4"/>
      <c r="M93" s="4"/>
      <c r="N93" s="4"/>
      <c r="O93" s="4"/>
      <c r="P93" s="4"/>
      <c r="Q93" s="4"/>
      <c r="R93" s="58">
        <f>IF(ISNUMBER(SEARCH("bench",$B93)),IF($C93&gt;=0.5,IF($C93&lt;0.6,$D93*$E93," ")," ")," ")</f>
        <v>5</v>
      </c>
      <c r="S93" s="58" t="str">
        <f>IF(ISNUMBER(SEARCH("bench",$B93)),IF($C93&gt;=0.6,IF($C93&lt;0.7,$D93*$E93," ")," ")," ")</f>
        <v xml:space="preserve"> </v>
      </c>
      <c r="T93" s="58" t="str">
        <f>IF(ISNUMBER(SEARCH("bench",$B93)),IF($C93&gt;=0.7,IF($C93&lt;0.8,$D93*$E93," ")," ")," ")</f>
        <v xml:space="preserve"> </v>
      </c>
      <c r="U93" s="58" t="str">
        <f>IF(ISNUMBER(SEARCH("bench",$B93)),IF($C93&gt;=0.8,IF($C93&lt;0.9,$D93*$E93," ")," ")," ")</f>
        <v xml:space="preserve"> </v>
      </c>
      <c r="V93" s="58" t="str">
        <f>IF(ISNUMBER(SEARCH("bench",$B93)),IF($C93&gt;=0.9,$D93*$E93," ")," ")</f>
        <v xml:space="preserve"> </v>
      </c>
      <c r="W93" s="4"/>
      <c r="X93" s="4"/>
      <c r="Y93" s="4"/>
      <c r="Z93" s="4"/>
      <c r="AA93" s="4"/>
      <c r="AB93" s="5"/>
      <c r="AC93" s="22"/>
      <c r="AD93" s="8"/>
      <c r="AE93" s="8"/>
      <c r="AF93" s="8"/>
      <c r="AG93" s="8"/>
      <c r="AH93" s="8"/>
      <c r="AI93" s="8"/>
      <c r="AJ93" s="16"/>
    </row>
    <row r="94" spans="1:36">
      <c r="A94" s="21"/>
      <c r="B94" s="20" t="str">
        <f>+B93</f>
        <v>Middle grip BenchPress</v>
      </c>
      <c r="C94" s="10">
        <v>0.6</v>
      </c>
      <c r="D94" s="11">
        <v>5</v>
      </c>
      <c r="E94" s="12">
        <v>1</v>
      </c>
      <c r="F94" s="11">
        <f>MROUND(BP*C94,AR)</f>
        <v>60</v>
      </c>
      <c r="G94" s="4"/>
      <c r="H94" s="4"/>
      <c r="I94" s="58">
        <f t="shared" si="60"/>
        <v>5</v>
      </c>
      <c r="J94" s="58">
        <f t="shared" si="61"/>
        <v>300</v>
      </c>
      <c r="K94" s="4"/>
      <c r="L94" s="4"/>
      <c r="M94" s="4"/>
      <c r="N94" s="4"/>
      <c r="O94" s="4"/>
      <c r="P94" s="4"/>
      <c r="Q94" s="4"/>
      <c r="R94" s="58" t="str">
        <f>IF(ISNUMBER(SEARCH("bench",$B94)),IF($C94&gt;=0.5,IF($C94&lt;0.6,$D94*$E94," ")," ")," ")</f>
        <v xml:space="preserve"> </v>
      </c>
      <c r="S94" s="58">
        <f>IF(ISNUMBER(SEARCH("bench",$B94)),IF($C94&gt;=0.6,IF($C94&lt;0.7,$D94*$E94," ")," ")," ")</f>
        <v>5</v>
      </c>
      <c r="T94" s="58" t="str">
        <f>IF(ISNUMBER(SEARCH("bench",$B94)),IF($C94&gt;=0.7,IF($C94&lt;0.8,$D94*$E94," ")," ")," ")</f>
        <v xml:space="preserve"> </v>
      </c>
      <c r="U94" s="58" t="str">
        <f>IF(ISNUMBER(SEARCH("bench",$B94)),IF($C94&gt;=0.8,IF($C94&lt;0.9,$D94*$E94," ")," ")," ")</f>
        <v xml:space="preserve"> </v>
      </c>
      <c r="V94" s="58" t="str">
        <f>IF(ISNUMBER(SEARCH("bench",$B94)),IF($C94&gt;=0.9,$D94*$E94," ")," ")</f>
        <v xml:space="preserve"> </v>
      </c>
      <c r="W94" s="4"/>
      <c r="X94" s="4"/>
      <c r="Y94" s="4"/>
      <c r="Z94" s="4"/>
      <c r="AA94" s="4"/>
      <c r="AB94" s="5"/>
      <c r="AC94" s="7"/>
      <c r="AD94" s="8"/>
      <c r="AE94" s="8"/>
      <c r="AF94" s="8"/>
      <c r="AG94" s="8"/>
      <c r="AH94" s="8"/>
      <c r="AI94" s="8"/>
      <c r="AJ94" s="16"/>
    </row>
    <row r="95" spans="1:36">
      <c r="A95" s="15"/>
      <c r="B95" s="20" t="str">
        <f t="shared" ref="B95" si="62">+B94</f>
        <v>Middle grip BenchPress</v>
      </c>
      <c r="C95" s="10">
        <v>0.7</v>
      </c>
      <c r="D95" s="11">
        <v>5</v>
      </c>
      <c r="E95" s="12">
        <v>4</v>
      </c>
      <c r="F95" s="11">
        <f>MROUND(BP*C95,AR)</f>
        <v>70</v>
      </c>
      <c r="G95" s="4"/>
      <c r="H95" s="4"/>
      <c r="I95" s="58">
        <f t="shared" si="60"/>
        <v>20</v>
      </c>
      <c r="J95" s="58">
        <f t="shared" si="61"/>
        <v>1400</v>
      </c>
      <c r="K95" s="4"/>
      <c r="L95" s="4"/>
      <c r="M95" s="4"/>
      <c r="N95" s="4"/>
      <c r="O95" s="4"/>
      <c r="P95" s="4"/>
      <c r="Q95" s="4"/>
      <c r="R95" s="58" t="str">
        <f>IF(ISNUMBER(SEARCH("bench",$B95)),IF($C95&gt;=0.5,IF($C95&lt;0.6,$D95*$E95," ")," ")," ")</f>
        <v xml:space="preserve"> </v>
      </c>
      <c r="S95" s="58" t="str">
        <f>IF(ISNUMBER(SEARCH("bench",$B95)),IF($C95&gt;=0.6,IF($C95&lt;0.7,$D95*$E95," ")," ")," ")</f>
        <v xml:space="preserve"> </v>
      </c>
      <c r="T95" s="58">
        <f>IF(ISNUMBER(SEARCH("bench",$B95)),IF($C95&gt;=0.7,IF($C95&lt;0.8,$D95*$E95," ")," ")," ")</f>
        <v>20</v>
      </c>
      <c r="U95" s="58" t="str">
        <f>IF(ISNUMBER(SEARCH("bench",$B95)),IF($C95&gt;=0.8,IF($C95&lt;0.9,$D95*$E95," ")," ")," ")</f>
        <v xml:space="preserve"> </v>
      </c>
      <c r="V95" s="58" t="str">
        <f>IF(ISNUMBER(SEARCH("bench",$B95)),IF($C95&gt;=0.9,$D95*$E95," ")," ")</f>
        <v xml:space="preserve"> </v>
      </c>
      <c r="W95" s="4"/>
      <c r="X95" s="4"/>
      <c r="Y95" s="4"/>
      <c r="Z95" s="4"/>
      <c r="AA95" s="4"/>
      <c r="AB95" s="5"/>
      <c r="AC95" s="13"/>
      <c r="AD95" s="13"/>
      <c r="AE95" s="13"/>
      <c r="AF95" s="13"/>
      <c r="AG95" s="8"/>
      <c r="AH95" s="8"/>
      <c r="AI95" s="8"/>
      <c r="AJ95" s="16"/>
    </row>
    <row r="96" spans="1:36">
      <c r="A96" s="31"/>
      <c r="B96" s="8"/>
      <c r="C96" s="8"/>
      <c r="D96" s="8"/>
      <c r="E96" s="8"/>
      <c r="F96" s="366"/>
      <c r="G96" s="4"/>
      <c r="H96" s="4"/>
      <c r="I96" s="4"/>
      <c r="J96" s="4"/>
      <c r="K96" s="4"/>
      <c r="L96" s="4"/>
      <c r="M96" s="4"/>
      <c r="N96" s="4"/>
      <c r="O96" s="4"/>
      <c r="P96" s="4"/>
      <c r="Q96" s="4"/>
      <c r="R96" s="4"/>
      <c r="S96" s="4"/>
      <c r="T96" s="4"/>
      <c r="U96" s="4"/>
      <c r="V96" s="4"/>
      <c r="W96" s="4"/>
      <c r="X96" s="4"/>
      <c r="Y96" s="4"/>
      <c r="Z96" s="4"/>
      <c r="AA96" s="4"/>
      <c r="AB96" s="5"/>
      <c r="AC96" s="8"/>
      <c r="AD96" s="8"/>
      <c r="AE96" s="8"/>
      <c r="AF96" s="8"/>
      <c r="AG96" s="8"/>
      <c r="AH96" s="8"/>
      <c r="AI96" s="8"/>
      <c r="AJ96" s="16"/>
    </row>
    <row r="97" spans="1:36">
      <c r="A97" s="23">
        <v>3</v>
      </c>
      <c r="B97" s="6" t="s">
        <v>51</v>
      </c>
      <c r="C97" s="24"/>
      <c r="D97" s="25">
        <v>8</v>
      </c>
      <c r="E97" s="26">
        <v>3</v>
      </c>
      <c r="F97" s="25"/>
      <c r="G97" s="4"/>
      <c r="H97" s="4"/>
      <c r="I97" s="4"/>
      <c r="J97" s="4"/>
      <c r="K97" s="4"/>
      <c r="L97" s="4"/>
      <c r="M97" s="4"/>
      <c r="N97" s="4"/>
      <c r="O97" s="4"/>
      <c r="P97" s="4"/>
      <c r="Q97" s="4"/>
      <c r="R97" s="4"/>
      <c r="S97" s="4"/>
      <c r="T97" s="4"/>
      <c r="U97" s="4"/>
      <c r="V97" s="4"/>
      <c r="W97" s="4"/>
      <c r="X97" s="4"/>
      <c r="Y97" s="4"/>
      <c r="Z97" s="4"/>
      <c r="AA97" s="4"/>
      <c r="AB97" s="8"/>
      <c r="AC97" s="22"/>
      <c r="AD97" s="22"/>
      <c r="AE97" s="22"/>
      <c r="AF97" s="8"/>
      <c r="AG97" s="8"/>
      <c r="AH97" s="8"/>
      <c r="AI97" s="8"/>
      <c r="AJ97" s="16"/>
    </row>
    <row r="98" spans="1:36">
      <c r="A98" s="31"/>
      <c r="B98" s="8"/>
      <c r="C98" s="8"/>
      <c r="D98" s="8"/>
      <c r="E98" s="8"/>
      <c r="F98" s="366"/>
      <c r="G98" s="4"/>
      <c r="H98" s="4"/>
      <c r="I98" s="4"/>
      <c r="J98" s="4"/>
      <c r="K98" s="4"/>
      <c r="L98" s="4"/>
      <c r="M98" s="4"/>
      <c r="N98" s="4"/>
      <c r="O98" s="4"/>
      <c r="P98" s="4"/>
      <c r="Q98" s="4"/>
      <c r="R98" s="4"/>
      <c r="S98" s="4"/>
      <c r="T98" s="4"/>
      <c r="U98" s="4"/>
      <c r="V98" s="4"/>
      <c r="W98" s="4"/>
      <c r="X98" s="4"/>
      <c r="Y98" s="4"/>
      <c r="Z98" s="4"/>
      <c r="AA98" s="4"/>
      <c r="AB98" s="5"/>
      <c r="AC98" s="8"/>
      <c r="AD98" s="8"/>
      <c r="AE98" s="8"/>
      <c r="AF98" s="8"/>
      <c r="AG98" s="8"/>
      <c r="AH98" s="8"/>
      <c r="AI98" s="8"/>
      <c r="AJ98" s="16"/>
    </row>
    <row r="99" spans="1:36">
      <c r="A99" s="130">
        <v>4</v>
      </c>
      <c r="B99" s="129" t="s">
        <v>67</v>
      </c>
      <c r="C99" s="74">
        <v>0.5</v>
      </c>
      <c r="D99" s="75">
        <v>4</v>
      </c>
      <c r="E99" s="75">
        <v>1</v>
      </c>
      <c r="F99" s="370">
        <f>MROUND(DL*C99,AR)</f>
        <v>50</v>
      </c>
      <c r="G99" s="4"/>
      <c r="H99" s="4"/>
      <c r="K99" s="98">
        <f>+D99*E99</f>
        <v>4</v>
      </c>
      <c r="L99" s="98">
        <f>+K99*F99</f>
        <v>200</v>
      </c>
      <c r="M99" s="4"/>
      <c r="N99" s="4"/>
      <c r="O99" s="4"/>
      <c r="P99" s="4"/>
      <c r="Q99" s="4"/>
      <c r="R99" s="4" t="str">
        <f>IF(ISNUMBER(SEARCH("bench",$B99)),IF($C99&gt;=0.5,IF($C99&lt;0.6,$D99*$E99," ")," ")," ")</f>
        <v xml:space="preserve"> </v>
      </c>
      <c r="S99" s="4" t="str">
        <f>IF(ISNUMBER(SEARCH("bench",$B99)),IF($C99&gt;=0.6,IF($C99&lt;0.7,$D99*$E99," ")," ")," ")</f>
        <v xml:space="preserve"> </v>
      </c>
      <c r="T99" s="4" t="str">
        <f>IF(ISNUMBER(SEARCH("bench",$B99)),IF($C99&gt;=0.7,IF($C99&lt;0.8,$D99*$E99," ")," ")," ")</f>
        <v xml:space="preserve"> </v>
      </c>
      <c r="U99" s="4" t="str">
        <f>IF(ISNUMBER(SEARCH("bench",$B99)),IF($C99&gt;=0.8,IF($C99&lt;0.9,$D99*$E99," ")," ")," ")</f>
        <v xml:space="preserve"> </v>
      </c>
      <c r="V99" s="4" t="str">
        <f>IF(ISNUMBER(SEARCH("bench",$B99)),IF($C99&gt;=0.9,$D99*$E99," ")," ")</f>
        <v xml:space="preserve"> </v>
      </c>
      <c r="W99" s="103">
        <f t="shared" ref="W99:W102" si="63">IF(ISNUMBER(SEARCH("deadlift",$B99)),IF($C99&gt;=0.5,IF($C99&lt;0.6,$D99*$E99," ")," ")," ")</f>
        <v>4</v>
      </c>
      <c r="X99" s="103" t="str">
        <f t="shared" ref="X99:X102" si="64">IF(ISNUMBER(SEARCH("deadlift",$B99)),IF($C99&gt;=0.6,IF($C99&lt;0.7,$D99*$E99," ")," ")," ")</f>
        <v xml:space="preserve"> </v>
      </c>
      <c r="Y99" s="103" t="str">
        <f t="shared" ref="Y99:Y102" si="65">IF(ISNUMBER(SEARCH("deadlift",$B99)),IF($C99&gt;=0.7,IF($C99&lt;0.8,$D99*$E99," ")," ")," ")</f>
        <v xml:space="preserve"> </v>
      </c>
      <c r="Z99" s="103" t="str">
        <f t="shared" ref="Z99:Z102" si="66">IF(ISNUMBER(SEARCH("deadlift",$B99)),IF($C99&gt;=0.8,IF($C99&lt;0.9,$D99*$E99," ")," ")," ")</f>
        <v xml:space="preserve"> </v>
      </c>
      <c r="AA99" s="103" t="str">
        <f t="shared" ref="AA99:AA102" si="67">IF(ISNUMBER(SEARCH("deadlift",$B99)),IF($C99&gt;=0.9,$D99*$E99," ")," ")</f>
        <v xml:space="preserve"> </v>
      </c>
      <c r="AB99" s="5"/>
      <c r="AC99" s="84"/>
      <c r="AD99" s="8"/>
      <c r="AE99" s="8"/>
      <c r="AF99" s="8"/>
      <c r="AG99" s="8"/>
      <c r="AH99" s="8"/>
      <c r="AI99" s="8"/>
      <c r="AJ99" s="16"/>
    </row>
    <row r="100" spans="1:36">
      <c r="A100" s="80"/>
      <c r="B100" s="81" t="str">
        <f>+B99</f>
        <v>Deadlift</v>
      </c>
      <c r="C100" s="74">
        <v>0.6</v>
      </c>
      <c r="D100" s="75">
        <v>4</v>
      </c>
      <c r="E100" s="75">
        <v>1</v>
      </c>
      <c r="F100" s="370">
        <f>MROUND(DL*C100,AR)</f>
        <v>60</v>
      </c>
      <c r="G100" s="4"/>
      <c r="H100" s="4"/>
      <c r="K100" s="98">
        <f>+D100*E100</f>
        <v>4</v>
      </c>
      <c r="L100" s="98">
        <f>+K100*F100</f>
        <v>240</v>
      </c>
      <c r="M100" s="4"/>
      <c r="N100" s="4"/>
      <c r="O100" s="4"/>
      <c r="P100" s="4"/>
      <c r="Q100" s="4"/>
      <c r="R100" s="4" t="str">
        <f>IF(ISNUMBER(SEARCH("bench",$B100)),IF($C100&gt;=0.5,IF($C100&lt;0.6,$D100*$E100," ")," ")," ")</f>
        <v xml:space="preserve"> </v>
      </c>
      <c r="S100" s="4" t="str">
        <f>IF(ISNUMBER(SEARCH("bench",$B100)),IF($C100&gt;=0.6,IF($C100&lt;0.7,$D100*$E100," ")," ")," ")</f>
        <v xml:space="preserve"> </v>
      </c>
      <c r="T100" s="4" t="str">
        <f>IF(ISNUMBER(SEARCH("bench",$B100)),IF($C100&gt;=0.7,IF($C100&lt;0.8,$D100*$E100," ")," ")," ")</f>
        <v xml:space="preserve"> </v>
      </c>
      <c r="U100" s="4" t="str">
        <f>IF(ISNUMBER(SEARCH("bench",$B100)),IF($C100&gt;=0.8,IF($C100&lt;0.9,$D100*$E100," ")," ")," ")</f>
        <v xml:space="preserve"> </v>
      </c>
      <c r="V100" s="4" t="str">
        <f>IF(ISNUMBER(SEARCH("bench",$B100)),IF($C100&gt;=0.9,$D100*$E100," ")," ")</f>
        <v xml:space="preserve"> </v>
      </c>
      <c r="W100" s="103" t="str">
        <f t="shared" si="63"/>
        <v xml:space="preserve"> </v>
      </c>
      <c r="X100" s="103">
        <f t="shared" si="64"/>
        <v>4</v>
      </c>
      <c r="Y100" s="103" t="str">
        <f t="shared" si="65"/>
        <v xml:space="preserve"> </v>
      </c>
      <c r="Z100" s="103" t="str">
        <f t="shared" si="66"/>
        <v xml:space="preserve"> </v>
      </c>
      <c r="AA100" s="103" t="str">
        <f t="shared" si="67"/>
        <v xml:space="preserve"> </v>
      </c>
      <c r="AB100" s="5"/>
      <c r="AC100" s="82"/>
      <c r="AD100" s="8"/>
      <c r="AE100" s="8"/>
      <c r="AF100" s="8"/>
      <c r="AG100" s="8"/>
      <c r="AH100" s="8"/>
      <c r="AI100" s="8"/>
      <c r="AJ100" s="16"/>
    </row>
    <row r="101" spans="1:36">
      <c r="A101" s="80"/>
      <c r="B101" s="81" t="str">
        <f t="shared" ref="B101:B102" si="68">+B100</f>
        <v>Deadlift</v>
      </c>
      <c r="C101" s="74">
        <v>0.7</v>
      </c>
      <c r="D101" s="75">
        <v>4</v>
      </c>
      <c r="E101" s="75">
        <v>2</v>
      </c>
      <c r="F101" s="370">
        <f>MROUND(DL*C101,AR)</f>
        <v>70</v>
      </c>
      <c r="G101" s="4"/>
      <c r="H101" s="4"/>
      <c r="K101" s="98">
        <f>+D101*E101</f>
        <v>8</v>
      </c>
      <c r="L101" s="98">
        <f>+K101*F101</f>
        <v>560</v>
      </c>
      <c r="M101" s="4"/>
      <c r="N101" s="4"/>
      <c r="O101" s="4"/>
      <c r="P101" s="4"/>
      <c r="Q101" s="4"/>
      <c r="R101" s="4" t="str">
        <f>IF(ISNUMBER(SEARCH("bench",$B101)),IF($C101&gt;=0.5,IF($C101&lt;0.6,$D101*$E101," ")," ")," ")</f>
        <v xml:space="preserve"> </v>
      </c>
      <c r="S101" s="4" t="str">
        <f>IF(ISNUMBER(SEARCH("bench",$B101)),IF($C101&gt;=0.6,IF($C101&lt;0.7,$D101*$E101," ")," ")," ")</f>
        <v xml:space="preserve"> </v>
      </c>
      <c r="T101" s="4" t="str">
        <f>IF(ISNUMBER(SEARCH("bench",$B101)),IF($C101&gt;=0.7,IF($C101&lt;0.8,$D101*$E101," ")," ")," ")</f>
        <v xml:space="preserve"> </v>
      </c>
      <c r="U101" s="4" t="str">
        <f>IF(ISNUMBER(SEARCH("bench",$B101)),IF($C101&gt;=0.8,IF($C101&lt;0.9,$D101*$E101," ")," ")," ")</f>
        <v xml:space="preserve"> </v>
      </c>
      <c r="V101" s="4" t="str">
        <f>IF(ISNUMBER(SEARCH("bench",$B101)),IF($C101&gt;=0.9,$D101*$E101," ")," ")</f>
        <v xml:space="preserve"> </v>
      </c>
      <c r="W101" s="103" t="str">
        <f t="shared" si="63"/>
        <v xml:space="preserve"> </v>
      </c>
      <c r="X101" s="103" t="str">
        <f t="shared" si="64"/>
        <v xml:space="preserve"> </v>
      </c>
      <c r="Y101" s="103">
        <f t="shared" si="65"/>
        <v>8</v>
      </c>
      <c r="Z101" s="103" t="str">
        <f t="shared" si="66"/>
        <v xml:space="preserve"> </v>
      </c>
      <c r="AA101" s="103" t="str">
        <f t="shared" si="67"/>
        <v xml:space="preserve"> </v>
      </c>
      <c r="AB101" s="5"/>
      <c r="AC101" s="70"/>
      <c r="AD101" s="70"/>
      <c r="AE101" s="8"/>
      <c r="AF101" s="8"/>
      <c r="AG101" s="8"/>
      <c r="AH101" s="8"/>
      <c r="AI101" s="8"/>
      <c r="AJ101" s="16"/>
    </row>
    <row r="102" spans="1:36">
      <c r="A102" s="89"/>
      <c r="B102" s="68" t="str">
        <f t="shared" si="68"/>
        <v>Deadlift</v>
      </c>
      <c r="C102" s="74">
        <v>0.75</v>
      </c>
      <c r="D102" s="75">
        <v>3</v>
      </c>
      <c r="E102" s="75">
        <v>4</v>
      </c>
      <c r="F102" s="370">
        <f>MROUND(DL*C102,AR)</f>
        <v>75</v>
      </c>
      <c r="G102" s="4"/>
      <c r="H102" s="4"/>
      <c r="K102" s="98">
        <f>+D102*E102</f>
        <v>12</v>
      </c>
      <c r="L102" s="98">
        <f>+K102*F102</f>
        <v>900</v>
      </c>
      <c r="M102" s="4"/>
      <c r="N102" s="4"/>
      <c r="O102" s="4"/>
      <c r="P102" s="4"/>
      <c r="Q102" s="4"/>
      <c r="R102" s="4" t="str">
        <f>IF(ISNUMBER(SEARCH("bench",$B102)),IF($C102&gt;=0.5,IF($C102&lt;0.6,$D102*$E102," ")," ")," ")</f>
        <v xml:space="preserve"> </v>
      </c>
      <c r="S102" s="4" t="str">
        <f>IF(ISNUMBER(SEARCH("bench",$B102)),IF($C102&gt;=0.6,IF($C102&lt;0.7,$D102*$E102," ")," ")," ")</f>
        <v xml:space="preserve"> </v>
      </c>
      <c r="T102" s="4" t="str">
        <f>IF(ISNUMBER(SEARCH("bench",$B102)),IF($C102&gt;=0.7,IF($C102&lt;0.8,$D102*$E102," ")," ")," ")</f>
        <v xml:space="preserve"> </v>
      </c>
      <c r="U102" s="4" t="str">
        <f>IF(ISNUMBER(SEARCH("bench",$B102)),IF($C102&gt;=0.8,IF($C102&lt;0.9,$D102*$E102," ")," ")," ")</f>
        <v xml:space="preserve"> </v>
      </c>
      <c r="V102" s="4" t="str">
        <f>IF(ISNUMBER(SEARCH("bench",$B102)),IF($C102&gt;=0.9,$D102*$E102," ")," ")</f>
        <v xml:space="preserve"> </v>
      </c>
      <c r="W102" s="103" t="str">
        <f t="shared" si="63"/>
        <v xml:space="preserve"> </v>
      </c>
      <c r="X102" s="103" t="str">
        <f t="shared" si="64"/>
        <v xml:space="preserve"> </v>
      </c>
      <c r="Y102" s="103">
        <f t="shared" si="65"/>
        <v>12</v>
      </c>
      <c r="Z102" s="103" t="str">
        <f t="shared" si="66"/>
        <v xml:space="preserve"> </v>
      </c>
      <c r="AA102" s="103" t="str">
        <f t="shared" si="67"/>
        <v xml:space="preserve"> </v>
      </c>
      <c r="AB102" s="5"/>
      <c r="AC102" s="6"/>
      <c r="AD102" s="6"/>
      <c r="AE102" s="6"/>
      <c r="AF102" s="6"/>
      <c r="AG102" s="8"/>
      <c r="AH102" s="8"/>
      <c r="AI102" s="8"/>
      <c r="AJ102" s="16"/>
    </row>
    <row r="103" spans="1:36">
      <c r="A103" s="31"/>
      <c r="B103" s="8"/>
      <c r="C103" s="8"/>
      <c r="D103" s="8"/>
      <c r="E103" s="8"/>
      <c r="F103" s="366"/>
      <c r="G103" s="4"/>
      <c r="H103" s="4"/>
      <c r="I103" s="4"/>
      <c r="J103" s="4"/>
      <c r="K103" s="4"/>
      <c r="L103" s="4"/>
      <c r="M103" s="4"/>
      <c r="N103" s="4"/>
      <c r="O103" s="4"/>
      <c r="P103" s="4"/>
      <c r="Q103" s="4"/>
      <c r="R103" s="4"/>
      <c r="S103" s="4"/>
      <c r="T103" s="4"/>
      <c r="U103" s="4"/>
      <c r="V103" s="4"/>
      <c r="W103" s="4"/>
      <c r="X103" s="4"/>
      <c r="Y103" s="4"/>
      <c r="Z103" s="4"/>
      <c r="AA103" s="4"/>
      <c r="AB103" s="5"/>
      <c r="AC103" s="8"/>
      <c r="AD103" s="8"/>
      <c r="AE103" s="8"/>
      <c r="AF103" s="8"/>
      <c r="AG103" s="8"/>
      <c r="AH103" s="8"/>
      <c r="AI103" s="8"/>
      <c r="AJ103" s="16"/>
    </row>
    <row r="104" spans="1:36">
      <c r="A104" s="23">
        <v>5</v>
      </c>
      <c r="B104" s="6" t="s">
        <v>50</v>
      </c>
      <c r="C104" s="24"/>
      <c r="D104" s="25">
        <v>8</v>
      </c>
      <c r="E104" s="26">
        <v>4</v>
      </c>
      <c r="F104" s="25"/>
      <c r="G104" s="4"/>
      <c r="H104" s="4"/>
      <c r="I104" s="4"/>
      <c r="J104" s="4"/>
      <c r="K104" s="4"/>
      <c r="L104" s="4"/>
      <c r="M104" s="4"/>
      <c r="N104" s="4"/>
      <c r="O104" s="4"/>
      <c r="P104" s="4"/>
      <c r="Q104" s="4"/>
      <c r="R104" s="4"/>
      <c r="S104" s="4"/>
      <c r="T104" s="4"/>
      <c r="U104" s="4"/>
      <c r="V104" s="4"/>
      <c r="W104" s="4"/>
      <c r="X104" s="4"/>
      <c r="Y104" s="4"/>
      <c r="Z104" s="4"/>
      <c r="AA104" s="4"/>
      <c r="AB104" s="8"/>
      <c r="AC104" s="22"/>
      <c r="AD104" s="22"/>
      <c r="AE104" s="22"/>
      <c r="AF104" s="22"/>
      <c r="AG104" s="8"/>
      <c r="AH104" s="8"/>
      <c r="AI104" s="8"/>
      <c r="AJ104" s="16"/>
    </row>
    <row r="105" spans="1:36">
      <c r="A105" s="23">
        <v>6</v>
      </c>
      <c r="B105" s="6" t="s">
        <v>4</v>
      </c>
      <c r="C105" s="24"/>
      <c r="D105" s="25">
        <v>10</v>
      </c>
      <c r="E105" s="26">
        <v>3</v>
      </c>
      <c r="F105" s="25"/>
      <c r="G105" s="4"/>
      <c r="H105" s="4"/>
      <c r="I105" s="4"/>
      <c r="J105" s="4"/>
      <c r="K105" s="4"/>
      <c r="L105" s="4"/>
      <c r="M105" s="4"/>
      <c r="N105" s="4"/>
      <c r="O105" s="4"/>
      <c r="P105" s="4"/>
      <c r="Q105" s="4"/>
      <c r="R105" s="4"/>
      <c r="S105" s="4"/>
      <c r="T105" s="4"/>
      <c r="U105" s="4"/>
      <c r="V105" s="4"/>
      <c r="W105" s="4"/>
      <c r="X105" s="4"/>
      <c r="Y105" s="4"/>
      <c r="Z105" s="4"/>
      <c r="AA105" s="4"/>
      <c r="AB105" s="27"/>
      <c r="AC105" s="22"/>
      <c r="AD105" s="22"/>
      <c r="AE105" s="22"/>
      <c r="AF105" s="27"/>
      <c r="AG105" s="27"/>
      <c r="AH105" s="27"/>
      <c r="AI105" s="27"/>
      <c r="AJ105" s="19"/>
    </row>
    <row r="106" spans="1:36" ht="15" thickBot="1">
      <c r="G106" s="4"/>
      <c r="H106" s="4"/>
      <c r="I106" s="4"/>
      <c r="J106" s="4"/>
      <c r="K106" s="4"/>
      <c r="L106" s="4"/>
      <c r="M106" s="4"/>
      <c r="N106" s="4"/>
      <c r="O106" s="4"/>
      <c r="P106" s="4"/>
      <c r="Q106" s="4"/>
      <c r="R106" s="4"/>
      <c r="S106" s="4"/>
      <c r="T106" s="4"/>
      <c r="U106" s="4"/>
      <c r="V106" s="4"/>
      <c r="W106" s="4"/>
      <c r="X106" s="4"/>
      <c r="Y106" s="4"/>
      <c r="Z106" s="4"/>
      <c r="AA106" s="4"/>
    </row>
    <row r="107" spans="1:36" ht="15" thickBot="1">
      <c r="A107" s="409" t="s">
        <v>28</v>
      </c>
      <c r="B107" s="410"/>
      <c r="C107" s="59" t="s">
        <v>0</v>
      </c>
      <c r="D107" s="59" t="s">
        <v>5</v>
      </c>
      <c r="E107" s="59" t="s">
        <v>6</v>
      </c>
      <c r="F107" s="369" t="s">
        <v>7</v>
      </c>
      <c r="G107" s="4"/>
      <c r="H107" s="4"/>
      <c r="I107" s="4"/>
      <c r="J107" s="4"/>
      <c r="K107" s="4"/>
      <c r="L107" s="4"/>
      <c r="M107" s="4"/>
      <c r="N107" s="4"/>
      <c r="O107" s="4"/>
      <c r="P107" s="4"/>
      <c r="Q107" s="4"/>
      <c r="R107" s="4"/>
      <c r="S107" s="4"/>
      <c r="T107" s="4"/>
      <c r="U107" s="4"/>
      <c r="V107" s="4"/>
      <c r="W107" s="4"/>
      <c r="X107" s="4"/>
      <c r="Y107" s="4"/>
      <c r="Z107" s="4"/>
      <c r="AA107" s="4"/>
    </row>
    <row r="108" spans="1:36">
      <c r="G108" s="4"/>
      <c r="H108" s="4"/>
      <c r="I108" s="4"/>
      <c r="J108" s="4"/>
      <c r="K108" s="4"/>
      <c r="L108" s="4"/>
      <c r="M108" s="4"/>
      <c r="N108" s="4"/>
      <c r="O108" s="4"/>
      <c r="P108" s="4"/>
      <c r="Q108" s="4"/>
      <c r="R108" s="4"/>
      <c r="S108" s="4"/>
      <c r="T108" s="4"/>
      <c r="U108" s="4"/>
      <c r="V108" s="4"/>
      <c r="W108" s="4"/>
      <c r="X108" s="4"/>
      <c r="Y108" s="4"/>
      <c r="Z108" s="4"/>
      <c r="AA108" s="4"/>
    </row>
    <row r="109" spans="1:36">
      <c r="A109" s="32">
        <v>1</v>
      </c>
      <c r="B109" s="34" t="s">
        <v>2</v>
      </c>
      <c r="C109" s="35">
        <v>0.5</v>
      </c>
      <c r="D109" s="36">
        <v>5</v>
      </c>
      <c r="E109" s="37">
        <v>1</v>
      </c>
      <c r="F109" s="36">
        <f>MROUND(SQ*C109,AR)</f>
        <v>50</v>
      </c>
      <c r="G109" s="101">
        <f>+D109*E109</f>
        <v>5</v>
      </c>
      <c r="H109" s="101">
        <f>+F109*G109</f>
        <v>250</v>
      </c>
      <c r="I109" s="4"/>
      <c r="J109" s="4"/>
      <c r="K109" s="4"/>
      <c r="L109" s="4"/>
      <c r="M109" s="102">
        <f t="shared" ref="M109:M112" si="69">IF(ISNUMBER(SEARCH("squat",$B109)),IF($C109&gt;=0.5,IF($C109&lt;0.6,$D109*$E109," ")," ")," ")</f>
        <v>5</v>
      </c>
      <c r="N109" s="102" t="str">
        <f t="shared" ref="N109:N112" si="70">IF(ISNUMBER(SEARCH("squat",$B109)),IF($C109&gt;=0.6,IF($C109&lt;0.7,$D109*$E109," ")," ")," ")</f>
        <v xml:space="preserve"> </v>
      </c>
      <c r="O109" s="102" t="str">
        <f t="shared" ref="O109:O112" si="71">IF(ISNUMBER(SEARCH("squat",$B109)),IF($C109&gt;=0.7,IF($C109&lt;0.8,$D109*$E109," ")," ")," ")</f>
        <v xml:space="preserve"> </v>
      </c>
      <c r="P109" s="102" t="str">
        <f t="shared" ref="P109:P112" si="72">IF(ISNUMBER(SEARCH("squat",$B109)),IF($C109&gt;=0.8,IF($C109&lt;0.9,$D109*$E109," ")," ")," ")</f>
        <v xml:space="preserve"> </v>
      </c>
      <c r="Q109" s="102" t="str">
        <f t="shared" ref="Q109:Q112" si="73">IF(ISNUMBER(SEARCH("squat",$B109)),IF($C109&gt;=0.9,$D109*$E109," ")," ")</f>
        <v xml:space="preserve"> </v>
      </c>
      <c r="R109" s="4"/>
      <c r="S109" s="4"/>
      <c r="T109" s="4"/>
      <c r="U109" s="4"/>
      <c r="V109" s="4"/>
      <c r="W109" s="4"/>
      <c r="X109" s="4"/>
      <c r="Y109" s="4"/>
      <c r="Z109" s="4"/>
      <c r="AA109" s="4"/>
      <c r="AB109" s="17"/>
      <c r="AC109" s="13"/>
      <c r="AD109" s="18"/>
      <c r="AE109" s="18"/>
      <c r="AF109" s="18"/>
      <c r="AG109" s="18"/>
      <c r="AH109" s="18"/>
      <c r="AI109" s="18"/>
      <c r="AJ109" s="14"/>
    </row>
    <row r="110" spans="1:36">
      <c r="A110" s="38"/>
      <c r="B110" s="33" t="str">
        <f>+B109</f>
        <v>Squat</v>
      </c>
      <c r="C110" s="35">
        <v>0.6</v>
      </c>
      <c r="D110" s="36">
        <v>4</v>
      </c>
      <c r="E110" s="37">
        <v>1</v>
      </c>
      <c r="F110" s="36">
        <f>MROUND(SQ*C110,AR)</f>
        <v>60</v>
      </c>
      <c r="G110" s="101">
        <f t="shared" ref="G110:G111" si="74">+D110*E110</f>
        <v>4</v>
      </c>
      <c r="H110" s="101">
        <f t="shared" ref="H110:H112" si="75">+F110*G110</f>
        <v>240</v>
      </c>
      <c r="I110" s="4"/>
      <c r="J110" s="4"/>
      <c r="K110" s="4"/>
      <c r="L110" s="4"/>
      <c r="M110" s="102" t="str">
        <f t="shared" si="69"/>
        <v xml:space="preserve"> </v>
      </c>
      <c r="N110" s="102">
        <f t="shared" si="70"/>
        <v>4</v>
      </c>
      <c r="O110" s="102" t="str">
        <f t="shared" si="71"/>
        <v xml:space="preserve"> </v>
      </c>
      <c r="P110" s="102" t="str">
        <f t="shared" si="72"/>
        <v xml:space="preserve"> </v>
      </c>
      <c r="Q110" s="102" t="str">
        <f t="shared" si="73"/>
        <v xml:space="preserve"> </v>
      </c>
      <c r="R110" s="4"/>
      <c r="S110" s="4"/>
      <c r="T110" s="4"/>
      <c r="U110" s="4"/>
      <c r="V110" s="4"/>
      <c r="W110" s="4"/>
      <c r="X110" s="4"/>
      <c r="Y110" s="4"/>
      <c r="Z110" s="4"/>
      <c r="AA110" s="4"/>
      <c r="AB110" s="5"/>
      <c r="AC110" s="7"/>
      <c r="AD110" s="8"/>
      <c r="AE110" s="8"/>
      <c r="AF110" s="8"/>
      <c r="AG110" s="8"/>
      <c r="AH110" s="8"/>
      <c r="AI110" s="8"/>
      <c r="AJ110" s="16"/>
    </row>
    <row r="111" spans="1:36">
      <c r="A111" s="38"/>
      <c r="B111" s="33" t="str">
        <f>+B110</f>
        <v>Squat</v>
      </c>
      <c r="C111" s="35">
        <v>0.7</v>
      </c>
      <c r="D111" s="36">
        <v>3</v>
      </c>
      <c r="E111" s="37">
        <v>1</v>
      </c>
      <c r="F111" s="36">
        <f>MROUND(SQ*C111,AR)</f>
        <v>70</v>
      </c>
      <c r="G111" s="101">
        <f t="shared" si="74"/>
        <v>3</v>
      </c>
      <c r="H111" s="101">
        <f t="shared" si="75"/>
        <v>210</v>
      </c>
      <c r="I111" s="4"/>
      <c r="J111" s="4"/>
      <c r="K111" s="4"/>
      <c r="L111" s="4"/>
      <c r="M111" s="102" t="str">
        <f t="shared" si="69"/>
        <v xml:space="preserve"> </v>
      </c>
      <c r="N111" s="102" t="str">
        <f t="shared" si="70"/>
        <v xml:space="preserve"> </v>
      </c>
      <c r="O111" s="102">
        <f t="shared" si="71"/>
        <v>3</v>
      </c>
      <c r="P111" s="102" t="str">
        <f t="shared" si="72"/>
        <v xml:space="preserve"> </v>
      </c>
      <c r="Q111" s="102" t="str">
        <f t="shared" si="73"/>
        <v xml:space="preserve"> </v>
      </c>
      <c r="R111" s="4"/>
      <c r="S111" s="4"/>
      <c r="T111" s="4"/>
      <c r="U111" s="4"/>
      <c r="V111" s="4"/>
      <c r="W111" s="4"/>
      <c r="X111" s="4"/>
      <c r="Y111" s="4"/>
      <c r="Z111" s="4"/>
      <c r="AA111" s="4"/>
      <c r="AB111" s="5"/>
      <c r="AC111" s="7"/>
      <c r="AD111" s="8"/>
      <c r="AE111" s="8"/>
      <c r="AF111" s="8"/>
      <c r="AG111" s="8"/>
      <c r="AH111" s="8"/>
      <c r="AI111" s="8"/>
      <c r="AJ111" s="16"/>
    </row>
    <row r="112" spans="1:36">
      <c r="A112" s="38"/>
      <c r="B112" s="33" t="str">
        <f>+B110</f>
        <v>Squat</v>
      </c>
      <c r="C112" s="35">
        <v>0.75</v>
      </c>
      <c r="D112" s="36">
        <v>3</v>
      </c>
      <c r="E112" s="37">
        <v>4</v>
      </c>
      <c r="F112" s="36">
        <f>MROUND(SQ*C112,AR)</f>
        <v>75</v>
      </c>
      <c r="G112" s="101">
        <f>+D112*E112</f>
        <v>12</v>
      </c>
      <c r="H112" s="101">
        <f t="shared" si="75"/>
        <v>900</v>
      </c>
      <c r="I112" s="4"/>
      <c r="J112" s="4"/>
      <c r="K112" s="4"/>
      <c r="L112" s="4"/>
      <c r="M112" s="102" t="str">
        <f t="shared" si="69"/>
        <v xml:space="preserve"> </v>
      </c>
      <c r="N112" s="102" t="str">
        <f t="shared" si="70"/>
        <v xml:space="preserve"> </v>
      </c>
      <c r="O112" s="102">
        <f t="shared" si="71"/>
        <v>12</v>
      </c>
      <c r="P112" s="102" t="str">
        <f t="shared" si="72"/>
        <v xml:space="preserve"> </v>
      </c>
      <c r="Q112" s="102" t="str">
        <f t="shared" si="73"/>
        <v xml:space="preserve"> </v>
      </c>
      <c r="R112" s="4"/>
      <c r="S112" s="4"/>
      <c r="T112" s="4"/>
      <c r="U112" s="4"/>
      <c r="V112" s="4"/>
      <c r="W112" s="4"/>
      <c r="X112" s="4"/>
      <c r="Y112" s="4"/>
      <c r="Z112" s="4"/>
      <c r="AA112" s="4"/>
      <c r="AB112" s="5"/>
      <c r="AC112" s="13"/>
      <c r="AD112" s="13"/>
      <c r="AE112" s="13"/>
      <c r="AF112" s="13"/>
      <c r="AG112" s="8"/>
      <c r="AH112" s="8"/>
      <c r="AI112" s="8"/>
      <c r="AJ112" s="16"/>
    </row>
    <row r="113" spans="1:36">
      <c r="A113" s="31"/>
      <c r="B113" s="8"/>
      <c r="C113" s="8"/>
      <c r="D113" s="8"/>
      <c r="E113" s="8"/>
      <c r="F113" s="366"/>
      <c r="G113" s="4"/>
      <c r="H113" s="4"/>
      <c r="I113" s="4"/>
      <c r="J113" s="4"/>
      <c r="K113" s="4"/>
      <c r="L113" s="4"/>
      <c r="M113" s="4"/>
      <c r="N113" s="4"/>
      <c r="O113" s="4"/>
      <c r="P113" s="4"/>
      <c r="Q113" s="4"/>
      <c r="R113" s="4"/>
      <c r="S113" s="4"/>
      <c r="T113" s="4"/>
      <c r="U113" s="4"/>
      <c r="V113" s="4"/>
      <c r="W113" s="4"/>
      <c r="X113" s="4"/>
      <c r="Y113" s="4"/>
      <c r="Z113" s="4"/>
      <c r="AA113" s="4"/>
      <c r="AB113" s="5"/>
      <c r="AC113" s="8"/>
      <c r="AD113" s="8"/>
      <c r="AE113" s="8"/>
      <c r="AF113" s="8"/>
      <c r="AG113" s="8"/>
      <c r="AH113" s="8"/>
      <c r="AI113" s="8"/>
      <c r="AJ113" s="16"/>
    </row>
    <row r="114" spans="1:36">
      <c r="A114" s="15">
        <v>2</v>
      </c>
      <c r="B114" s="39" t="s">
        <v>8</v>
      </c>
      <c r="C114" s="28">
        <v>0.5</v>
      </c>
      <c r="D114" s="29">
        <v>6</v>
      </c>
      <c r="E114" s="30">
        <v>1</v>
      </c>
      <c r="F114" s="11">
        <f t="shared" ref="F114:F122" si="76">MROUND(BP*C114,AR)</f>
        <v>50</v>
      </c>
      <c r="G114" s="4"/>
      <c r="H114" s="4"/>
      <c r="I114" s="58">
        <f t="shared" ref="I114:I122" si="77">+D114*E114</f>
        <v>6</v>
      </c>
      <c r="J114" s="58">
        <f t="shared" ref="J114:J122" si="78">+I114*F114</f>
        <v>300</v>
      </c>
      <c r="K114" s="4"/>
      <c r="L114" s="4"/>
      <c r="M114" s="4"/>
      <c r="N114" s="4"/>
      <c r="O114" s="4"/>
      <c r="P114" s="4"/>
      <c r="Q114" s="4"/>
      <c r="R114" s="58">
        <f t="shared" ref="R114:R122" si="79">IF(ISNUMBER(SEARCH("bench",$B114)),IF($C114&gt;=0.5,IF($C114&lt;0.6,$D114*$E114," ")," ")," ")</f>
        <v>6</v>
      </c>
      <c r="S114" s="58" t="str">
        <f t="shared" ref="S114:S122" si="80">IF(ISNUMBER(SEARCH("bench",$B114)),IF($C114&gt;=0.6,IF($C114&lt;0.7,$D114*$E114," ")," ")," ")</f>
        <v xml:space="preserve"> </v>
      </c>
      <c r="T114" s="58" t="str">
        <f t="shared" ref="T114:T122" si="81">IF(ISNUMBER(SEARCH("bench",$B114)),IF($C114&gt;=0.7,IF($C114&lt;0.8,$D114*$E114," ")," ")," ")</f>
        <v xml:space="preserve"> </v>
      </c>
      <c r="U114" s="58" t="str">
        <f t="shared" ref="U114:U122" si="82">IF(ISNUMBER(SEARCH("bench",$B114)),IF($C114&gt;=0.8,IF($C114&lt;0.9,$D114*$E114," ")," ")," ")</f>
        <v xml:space="preserve"> </v>
      </c>
      <c r="V114" s="58" t="str">
        <f t="shared" ref="V114:V122" si="83">IF(ISNUMBER(SEARCH("bench",$B114)),IF($C114&gt;=0.9,$D114*$E114," ")," ")</f>
        <v xml:space="preserve"> </v>
      </c>
      <c r="W114" s="4"/>
      <c r="X114" s="4"/>
      <c r="Y114" s="4"/>
      <c r="Z114" s="4"/>
      <c r="AA114" s="4"/>
      <c r="AB114" s="5"/>
      <c r="AC114" s="47"/>
      <c r="AD114" s="8"/>
      <c r="AE114" s="8"/>
      <c r="AF114" s="8"/>
      <c r="AG114" s="8"/>
      <c r="AH114" s="8"/>
      <c r="AI114" s="8"/>
      <c r="AJ114" s="16"/>
    </row>
    <row r="115" spans="1:36">
      <c r="A115" s="21"/>
      <c r="B115" s="20" t="str">
        <f>+B114</f>
        <v>BenchPress</v>
      </c>
      <c r="C115" s="10">
        <v>0.6</v>
      </c>
      <c r="D115" s="11">
        <v>5</v>
      </c>
      <c r="E115" s="12">
        <v>1</v>
      </c>
      <c r="F115" s="11">
        <f t="shared" si="76"/>
        <v>60</v>
      </c>
      <c r="G115" s="4"/>
      <c r="H115" s="4"/>
      <c r="I115" s="58">
        <f t="shared" si="77"/>
        <v>5</v>
      </c>
      <c r="J115" s="58">
        <f t="shared" si="78"/>
        <v>300</v>
      </c>
      <c r="K115" s="4"/>
      <c r="L115" s="4"/>
      <c r="M115" s="4"/>
      <c r="N115" s="4"/>
      <c r="O115" s="4"/>
      <c r="P115" s="4"/>
      <c r="Q115" s="4"/>
      <c r="R115" s="58" t="str">
        <f t="shared" si="79"/>
        <v xml:space="preserve"> </v>
      </c>
      <c r="S115" s="58">
        <f t="shared" si="80"/>
        <v>5</v>
      </c>
      <c r="T115" s="58" t="str">
        <f t="shared" si="81"/>
        <v xml:space="preserve"> </v>
      </c>
      <c r="U115" s="58" t="str">
        <f t="shared" si="82"/>
        <v xml:space="preserve"> </v>
      </c>
      <c r="V115" s="58" t="str">
        <f t="shared" si="83"/>
        <v xml:space="preserve"> </v>
      </c>
      <c r="W115" s="4"/>
      <c r="X115" s="4"/>
      <c r="Y115" s="4"/>
      <c r="Z115" s="4"/>
      <c r="AA115" s="4"/>
      <c r="AB115" s="8"/>
      <c r="AC115" s="22"/>
      <c r="AD115" s="8"/>
      <c r="AE115" s="8"/>
      <c r="AF115" s="8"/>
      <c r="AG115" s="8"/>
      <c r="AH115" s="8"/>
      <c r="AI115" s="8"/>
      <c r="AJ115" s="16"/>
    </row>
    <row r="116" spans="1:36">
      <c r="A116" s="21"/>
      <c r="B116" s="20" t="str">
        <f t="shared" ref="B116:B122" si="84">+B115</f>
        <v>BenchPress</v>
      </c>
      <c r="C116" s="10">
        <v>0.7</v>
      </c>
      <c r="D116" s="11">
        <v>4</v>
      </c>
      <c r="E116" s="12">
        <v>1</v>
      </c>
      <c r="F116" s="11">
        <f t="shared" si="76"/>
        <v>70</v>
      </c>
      <c r="G116" s="4"/>
      <c r="H116" s="4"/>
      <c r="I116" s="58">
        <f t="shared" si="77"/>
        <v>4</v>
      </c>
      <c r="J116" s="58">
        <f t="shared" si="78"/>
        <v>280</v>
      </c>
      <c r="K116" s="4"/>
      <c r="L116" s="4"/>
      <c r="M116" s="4"/>
      <c r="N116" s="4"/>
      <c r="O116" s="4"/>
      <c r="P116" s="4"/>
      <c r="Q116" s="4"/>
      <c r="R116" s="58" t="str">
        <f t="shared" si="79"/>
        <v xml:space="preserve"> </v>
      </c>
      <c r="S116" s="58" t="str">
        <f t="shared" si="80"/>
        <v xml:space="preserve"> </v>
      </c>
      <c r="T116" s="58">
        <f t="shared" si="81"/>
        <v>4</v>
      </c>
      <c r="U116" s="58" t="str">
        <f t="shared" si="82"/>
        <v xml:space="preserve"> </v>
      </c>
      <c r="V116" s="58" t="str">
        <f t="shared" si="83"/>
        <v xml:space="preserve"> </v>
      </c>
      <c r="W116" s="4"/>
      <c r="X116" s="4"/>
      <c r="Y116" s="4"/>
      <c r="Z116" s="4"/>
      <c r="AA116" s="4"/>
      <c r="AB116" s="5"/>
      <c r="AC116" s="22"/>
      <c r="AD116" s="8"/>
      <c r="AE116" s="8"/>
      <c r="AF116" s="8"/>
      <c r="AG116" s="8"/>
      <c r="AH116" s="8"/>
      <c r="AI116" s="8"/>
      <c r="AJ116" s="16"/>
    </row>
    <row r="117" spans="1:36">
      <c r="A117" s="21"/>
      <c r="B117" s="20" t="str">
        <f t="shared" si="84"/>
        <v>BenchPress</v>
      </c>
      <c r="C117" s="10">
        <v>0.75</v>
      </c>
      <c r="D117" s="11">
        <v>3</v>
      </c>
      <c r="E117" s="12">
        <v>2</v>
      </c>
      <c r="F117" s="11">
        <f t="shared" si="76"/>
        <v>75</v>
      </c>
      <c r="G117" s="4"/>
      <c r="H117" s="4"/>
      <c r="I117" s="58">
        <f t="shared" si="77"/>
        <v>6</v>
      </c>
      <c r="J117" s="58">
        <f t="shared" si="78"/>
        <v>450</v>
      </c>
      <c r="K117" s="4"/>
      <c r="L117" s="4"/>
      <c r="M117" s="4"/>
      <c r="N117" s="4"/>
      <c r="O117" s="4"/>
      <c r="P117" s="4"/>
      <c r="Q117" s="4"/>
      <c r="R117" s="58" t="str">
        <f t="shared" si="79"/>
        <v xml:space="preserve"> </v>
      </c>
      <c r="S117" s="58" t="str">
        <f t="shared" si="80"/>
        <v xml:space="preserve"> </v>
      </c>
      <c r="T117" s="58">
        <f t="shared" si="81"/>
        <v>6</v>
      </c>
      <c r="U117" s="58" t="str">
        <f t="shared" si="82"/>
        <v xml:space="preserve"> </v>
      </c>
      <c r="V117" s="58" t="str">
        <f t="shared" si="83"/>
        <v xml:space="preserve"> </v>
      </c>
      <c r="W117" s="4"/>
      <c r="X117" s="4"/>
      <c r="Y117" s="4"/>
      <c r="Z117" s="4"/>
      <c r="AA117" s="4"/>
      <c r="AB117" s="5"/>
      <c r="AC117" s="6"/>
      <c r="AD117" s="13"/>
      <c r="AE117" s="8"/>
      <c r="AF117" s="8"/>
      <c r="AG117" s="8"/>
      <c r="AH117" s="8"/>
      <c r="AI117" s="8"/>
      <c r="AJ117" s="16"/>
    </row>
    <row r="118" spans="1:36">
      <c r="A118" s="21"/>
      <c r="B118" s="20" t="str">
        <f t="shared" si="84"/>
        <v>BenchPress</v>
      </c>
      <c r="C118" s="10">
        <v>0.8</v>
      </c>
      <c r="D118" s="11">
        <v>2</v>
      </c>
      <c r="E118" s="12">
        <v>2</v>
      </c>
      <c r="F118" s="11">
        <f t="shared" si="76"/>
        <v>80</v>
      </c>
      <c r="G118" s="4"/>
      <c r="H118" s="4"/>
      <c r="I118" s="58">
        <f t="shared" si="77"/>
        <v>4</v>
      </c>
      <c r="J118" s="58">
        <f t="shared" si="78"/>
        <v>320</v>
      </c>
      <c r="K118" s="4"/>
      <c r="L118" s="4"/>
      <c r="M118" s="4"/>
      <c r="N118" s="4"/>
      <c r="O118" s="4"/>
      <c r="P118" s="4"/>
      <c r="Q118" s="4"/>
      <c r="R118" s="58" t="str">
        <f t="shared" si="79"/>
        <v xml:space="preserve"> </v>
      </c>
      <c r="S118" s="58" t="str">
        <f t="shared" si="80"/>
        <v xml:space="preserve"> </v>
      </c>
      <c r="T118" s="58" t="str">
        <f t="shared" si="81"/>
        <v xml:space="preserve"> </v>
      </c>
      <c r="U118" s="58">
        <f t="shared" si="82"/>
        <v>4</v>
      </c>
      <c r="V118" s="58" t="str">
        <f t="shared" si="83"/>
        <v xml:space="preserve"> </v>
      </c>
      <c r="W118" s="4"/>
      <c r="X118" s="4"/>
      <c r="Y118" s="4"/>
      <c r="Z118" s="4"/>
      <c r="AA118" s="4"/>
      <c r="AB118" s="8"/>
      <c r="AC118" s="22"/>
      <c r="AD118" s="22"/>
      <c r="AE118" s="8"/>
      <c r="AF118" s="8"/>
      <c r="AG118" s="8"/>
      <c r="AH118" s="8"/>
      <c r="AI118" s="8"/>
      <c r="AJ118" s="16"/>
    </row>
    <row r="119" spans="1:36">
      <c r="A119" s="21"/>
      <c r="B119" s="20" t="str">
        <f t="shared" si="84"/>
        <v>BenchPress</v>
      </c>
      <c r="C119" s="10">
        <v>0.75</v>
      </c>
      <c r="D119" s="11">
        <v>3</v>
      </c>
      <c r="E119" s="12">
        <v>1</v>
      </c>
      <c r="F119" s="11">
        <f t="shared" si="76"/>
        <v>75</v>
      </c>
      <c r="G119" s="4"/>
      <c r="H119" s="4"/>
      <c r="I119" s="58">
        <f t="shared" si="77"/>
        <v>3</v>
      </c>
      <c r="J119" s="58">
        <f t="shared" si="78"/>
        <v>225</v>
      </c>
      <c r="K119" s="4"/>
      <c r="L119" s="4"/>
      <c r="M119" s="4"/>
      <c r="N119" s="4"/>
      <c r="O119" s="4"/>
      <c r="P119" s="4"/>
      <c r="Q119" s="4"/>
      <c r="R119" s="58" t="str">
        <f t="shared" si="79"/>
        <v xml:space="preserve"> </v>
      </c>
      <c r="S119" s="58" t="str">
        <f t="shared" si="80"/>
        <v xml:space="preserve"> </v>
      </c>
      <c r="T119" s="58">
        <f t="shared" si="81"/>
        <v>3</v>
      </c>
      <c r="U119" s="58" t="str">
        <f t="shared" si="82"/>
        <v xml:space="preserve"> </v>
      </c>
      <c r="V119" s="58" t="str">
        <f t="shared" si="83"/>
        <v xml:space="preserve"> </v>
      </c>
      <c r="W119" s="4"/>
      <c r="X119" s="4"/>
      <c r="Y119" s="4"/>
      <c r="Z119" s="4"/>
      <c r="AA119" s="4"/>
      <c r="AB119" s="5"/>
      <c r="AC119" s="22"/>
      <c r="AD119" s="8"/>
      <c r="AE119" s="8"/>
      <c r="AF119" s="8"/>
      <c r="AG119" s="8"/>
      <c r="AH119" s="8"/>
      <c r="AI119" s="8"/>
      <c r="AJ119" s="16"/>
    </row>
    <row r="120" spans="1:36">
      <c r="A120" s="21"/>
      <c r="B120" s="20" t="str">
        <f t="shared" si="84"/>
        <v>BenchPress</v>
      </c>
      <c r="C120" s="10">
        <v>0.7</v>
      </c>
      <c r="D120" s="11">
        <v>5</v>
      </c>
      <c r="E120" s="12">
        <v>1</v>
      </c>
      <c r="F120" s="11">
        <f t="shared" si="76"/>
        <v>70</v>
      </c>
      <c r="G120" s="4"/>
      <c r="H120" s="4"/>
      <c r="I120" s="58">
        <f t="shared" si="77"/>
        <v>5</v>
      </c>
      <c r="J120" s="58">
        <f t="shared" si="78"/>
        <v>350</v>
      </c>
      <c r="K120" s="4"/>
      <c r="L120" s="4"/>
      <c r="M120" s="4"/>
      <c r="N120" s="4"/>
      <c r="O120" s="4"/>
      <c r="P120" s="4"/>
      <c r="Q120" s="4"/>
      <c r="R120" s="58" t="str">
        <f t="shared" si="79"/>
        <v xml:space="preserve"> </v>
      </c>
      <c r="S120" s="58" t="str">
        <f t="shared" si="80"/>
        <v xml:space="preserve"> </v>
      </c>
      <c r="T120" s="58">
        <f t="shared" si="81"/>
        <v>5</v>
      </c>
      <c r="U120" s="58" t="str">
        <f t="shared" si="82"/>
        <v xml:space="preserve"> </v>
      </c>
      <c r="V120" s="58" t="str">
        <f t="shared" si="83"/>
        <v xml:space="preserve"> </v>
      </c>
      <c r="W120" s="4"/>
      <c r="X120" s="4"/>
      <c r="Y120" s="4"/>
      <c r="Z120" s="4"/>
      <c r="AA120" s="4"/>
      <c r="AB120" s="5"/>
      <c r="AC120" s="6"/>
      <c r="AD120" s="8"/>
      <c r="AE120" s="8"/>
      <c r="AF120" s="8"/>
      <c r="AG120" s="8"/>
      <c r="AH120" s="8"/>
      <c r="AI120" s="8"/>
      <c r="AJ120" s="16"/>
    </row>
    <row r="121" spans="1:36">
      <c r="A121" s="21"/>
      <c r="B121" s="20" t="str">
        <f t="shared" si="84"/>
        <v>BenchPress</v>
      </c>
      <c r="C121" s="10">
        <v>0.6</v>
      </c>
      <c r="D121" s="11">
        <v>6</v>
      </c>
      <c r="E121" s="12">
        <v>1</v>
      </c>
      <c r="F121" s="11">
        <f t="shared" si="76"/>
        <v>60</v>
      </c>
      <c r="G121" s="4"/>
      <c r="H121" s="4"/>
      <c r="I121" s="58">
        <f t="shared" si="77"/>
        <v>6</v>
      </c>
      <c r="J121" s="58">
        <f t="shared" si="78"/>
        <v>360</v>
      </c>
      <c r="K121" s="4"/>
      <c r="L121" s="4"/>
      <c r="M121" s="4"/>
      <c r="N121" s="4"/>
      <c r="O121" s="4"/>
      <c r="P121" s="4"/>
      <c r="Q121" s="4"/>
      <c r="R121" s="58" t="str">
        <f t="shared" si="79"/>
        <v xml:space="preserve"> </v>
      </c>
      <c r="S121" s="58">
        <f t="shared" si="80"/>
        <v>6</v>
      </c>
      <c r="T121" s="58" t="str">
        <f t="shared" si="81"/>
        <v xml:space="preserve"> </v>
      </c>
      <c r="U121" s="58" t="str">
        <f t="shared" si="82"/>
        <v xml:space="preserve"> </v>
      </c>
      <c r="V121" s="58" t="str">
        <f t="shared" si="83"/>
        <v xml:space="preserve"> </v>
      </c>
      <c r="W121" s="4"/>
      <c r="X121" s="4"/>
      <c r="Y121" s="4"/>
      <c r="Z121" s="4"/>
      <c r="AA121" s="4"/>
      <c r="AB121" s="5"/>
      <c r="AC121" s="22"/>
      <c r="AD121" s="8"/>
      <c r="AE121" s="8"/>
      <c r="AF121" s="8"/>
      <c r="AG121" s="8"/>
      <c r="AH121" s="8"/>
      <c r="AI121" s="8"/>
      <c r="AJ121" s="16"/>
    </row>
    <row r="122" spans="1:36">
      <c r="A122" s="21"/>
      <c r="B122" s="20" t="str">
        <f t="shared" si="84"/>
        <v>BenchPress</v>
      </c>
      <c r="C122" s="10">
        <v>0.5</v>
      </c>
      <c r="D122" s="11">
        <v>7</v>
      </c>
      <c r="E122" s="12">
        <v>1</v>
      </c>
      <c r="F122" s="11">
        <f t="shared" si="76"/>
        <v>50</v>
      </c>
      <c r="G122" s="4"/>
      <c r="H122" s="4"/>
      <c r="I122" s="58">
        <f t="shared" si="77"/>
        <v>7</v>
      </c>
      <c r="J122" s="58">
        <f t="shared" si="78"/>
        <v>350</v>
      </c>
      <c r="K122" s="4"/>
      <c r="L122" s="4"/>
      <c r="M122" s="4"/>
      <c r="N122" s="4"/>
      <c r="O122" s="4"/>
      <c r="P122" s="4"/>
      <c r="Q122" s="4"/>
      <c r="R122" s="58">
        <f t="shared" si="79"/>
        <v>7</v>
      </c>
      <c r="S122" s="58" t="str">
        <f t="shared" si="80"/>
        <v xml:space="preserve"> </v>
      </c>
      <c r="T122" s="58" t="str">
        <f t="shared" si="81"/>
        <v xml:space="preserve"> </v>
      </c>
      <c r="U122" s="58" t="str">
        <f t="shared" si="82"/>
        <v xml:space="preserve"> </v>
      </c>
      <c r="V122" s="58" t="str">
        <f t="shared" si="83"/>
        <v xml:space="preserve"> </v>
      </c>
      <c r="W122" s="4"/>
      <c r="X122" s="4"/>
      <c r="Y122" s="4"/>
      <c r="Z122" s="4"/>
      <c r="AA122" s="4"/>
      <c r="AB122" s="5"/>
      <c r="AC122" s="6"/>
      <c r="AD122" s="8"/>
      <c r="AE122" s="8"/>
      <c r="AF122" s="8"/>
      <c r="AG122" s="8"/>
      <c r="AH122" s="8"/>
      <c r="AI122" s="8"/>
      <c r="AJ122" s="16"/>
    </row>
    <row r="123" spans="1:36">
      <c r="A123" s="31"/>
      <c r="B123" s="8"/>
      <c r="C123" s="8"/>
      <c r="D123" s="8"/>
      <c r="E123" s="8"/>
      <c r="F123" s="366"/>
      <c r="G123" s="4"/>
      <c r="H123" s="4"/>
      <c r="I123" s="4"/>
      <c r="J123" s="4"/>
      <c r="K123" s="4"/>
      <c r="L123" s="4"/>
      <c r="M123" s="4"/>
      <c r="N123" s="4"/>
      <c r="O123" s="4"/>
      <c r="P123" s="4"/>
      <c r="Q123" s="4"/>
      <c r="R123" s="4"/>
      <c r="S123" s="4"/>
      <c r="T123" s="4"/>
      <c r="U123" s="4"/>
      <c r="V123" s="4"/>
      <c r="W123" s="4"/>
      <c r="X123" s="4"/>
      <c r="Y123" s="4"/>
      <c r="Z123" s="4"/>
      <c r="AA123" s="4"/>
      <c r="AB123" s="5"/>
      <c r="AC123" s="8"/>
      <c r="AD123" s="8"/>
      <c r="AE123" s="8"/>
      <c r="AF123" s="8"/>
      <c r="AG123" s="8"/>
      <c r="AH123" s="8"/>
      <c r="AI123" s="8"/>
      <c r="AJ123" s="16"/>
    </row>
    <row r="124" spans="1:36">
      <c r="A124" s="23">
        <v>3</v>
      </c>
      <c r="B124" s="6" t="s">
        <v>3</v>
      </c>
      <c r="C124" s="24"/>
      <c r="D124" s="25">
        <v>10</v>
      </c>
      <c r="E124" s="26">
        <v>5</v>
      </c>
      <c r="F124" s="25"/>
      <c r="G124" s="4"/>
      <c r="H124" s="4"/>
      <c r="I124" s="4"/>
      <c r="J124" s="4"/>
      <c r="K124" s="4"/>
      <c r="L124" s="4"/>
      <c r="M124" s="4"/>
      <c r="N124" s="4"/>
      <c r="O124" s="4"/>
      <c r="P124" s="4"/>
      <c r="Q124" s="4"/>
      <c r="R124" s="4"/>
      <c r="S124" s="4"/>
      <c r="T124" s="4"/>
      <c r="U124" s="4"/>
      <c r="V124" s="4"/>
      <c r="W124" s="4"/>
      <c r="X124" s="4"/>
      <c r="Y124" s="4"/>
      <c r="Z124" s="4"/>
      <c r="AA124" s="4"/>
      <c r="AB124" s="8"/>
      <c r="AC124" s="22"/>
      <c r="AD124" s="22"/>
      <c r="AE124" s="22"/>
      <c r="AF124" s="22"/>
      <c r="AG124" s="22"/>
      <c r="AH124" s="8"/>
      <c r="AI124" s="8"/>
      <c r="AJ124" s="16"/>
    </row>
    <row r="125" spans="1:36">
      <c r="A125" s="31"/>
      <c r="B125" s="8"/>
      <c r="C125" s="8"/>
      <c r="D125" s="8"/>
      <c r="E125" s="8"/>
      <c r="F125" s="366"/>
      <c r="G125" s="4"/>
      <c r="H125" s="4"/>
      <c r="I125" s="4"/>
      <c r="J125" s="4"/>
      <c r="K125" s="4"/>
      <c r="L125" s="4"/>
      <c r="M125" s="4"/>
      <c r="N125" s="4"/>
      <c r="O125" s="4"/>
      <c r="P125" s="4"/>
      <c r="Q125" s="4"/>
      <c r="R125" s="4"/>
      <c r="S125" s="4"/>
      <c r="T125" s="4"/>
      <c r="U125" s="4"/>
      <c r="V125" s="4"/>
      <c r="W125" s="4"/>
      <c r="X125" s="4"/>
      <c r="Y125" s="4"/>
      <c r="Z125" s="4"/>
      <c r="AA125" s="4"/>
      <c r="AB125" s="5"/>
      <c r="AC125" s="8"/>
      <c r="AD125" s="8"/>
      <c r="AE125" s="8"/>
      <c r="AF125" s="8"/>
      <c r="AG125" s="8"/>
      <c r="AH125" s="8"/>
      <c r="AI125" s="8"/>
      <c r="AJ125" s="16"/>
    </row>
    <row r="126" spans="1:36">
      <c r="A126" s="32">
        <v>4</v>
      </c>
      <c r="B126" s="34" t="s">
        <v>81</v>
      </c>
      <c r="C126" s="35">
        <v>0.35</v>
      </c>
      <c r="D126" s="36">
        <v>3</v>
      </c>
      <c r="E126" s="37">
        <v>1</v>
      </c>
      <c r="F126" s="36">
        <f>MROUND(SQ*C126,AR)</f>
        <v>35</v>
      </c>
      <c r="G126" s="101">
        <f>+D126*E126</f>
        <v>3</v>
      </c>
      <c r="H126" s="101">
        <f>+F126*G126</f>
        <v>105</v>
      </c>
      <c r="I126" s="4"/>
      <c r="J126" s="4"/>
      <c r="K126" s="4"/>
      <c r="L126" s="4"/>
      <c r="M126" s="102" t="str">
        <f>IF(ISNUMBER(SEARCH("squat",$B126)),IF($C126&gt;=0.5,IF($C126&lt;0.6,$D126*$E126," ")," ")," ")</f>
        <v xml:space="preserve"> </v>
      </c>
      <c r="N126" s="102" t="str">
        <f>IF(ISNUMBER(SEARCH("squat",$B126)),IF($C126&gt;=0.6,IF($C126&lt;0.7,$D126*$E126," ")," ")," ")</f>
        <v xml:space="preserve"> </v>
      </c>
      <c r="O126" s="102" t="str">
        <f>IF(ISNUMBER(SEARCH("squat",$B126)),IF($C126&gt;=0.7,IF($C126&lt;0.8,$D126*$E126," ")," ")," ")</f>
        <v xml:space="preserve"> </v>
      </c>
      <c r="P126" s="102" t="str">
        <f>IF(ISNUMBER(SEARCH("squat",$B126)),IF($C126&gt;=0.8,IF($C126&lt;0.9,$D126*$E126," ")," ")," ")</f>
        <v xml:space="preserve"> </v>
      </c>
      <c r="Q126" s="102" t="str">
        <f>IF(ISNUMBER(SEARCH("squat",$B126)),IF($C126&gt;=0.9,$D126*$E126," ")," ")</f>
        <v xml:space="preserve"> </v>
      </c>
      <c r="R126" s="4"/>
      <c r="S126" s="4"/>
      <c r="T126" s="4"/>
      <c r="U126" s="4"/>
      <c r="V126" s="4"/>
      <c r="W126" s="4"/>
      <c r="X126" s="4"/>
      <c r="Y126" s="4"/>
      <c r="Z126" s="4"/>
      <c r="AA126" s="4"/>
      <c r="AB126" s="5"/>
      <c r="AC126" s="13"/>
      <c r="AD126" s="8"/>
      <c r="AE126" s="8"/>
      <c r="AF126" s="8"/>
      <c r="AG126" s="8"/>
      <c r="AH126" s="8"/>
      <c r="AI126" s="8"/>
      <c r="AJ126" s="16"/>
    </row>
    <row r="127" spans="1:36">
      <c r="A127" s="38"/>
      <c r="B127" s="33" t="str">
        <f>+B126</f>
        <v>Front Squat</v>
      </c>
      <c r="C127" s="35">
        <v>0.45</v>
      </c>
      <c r="D127" s="36">
        <v>3</v>
      </c>
      <c r="E127" s="37">
        <v>1</v>
      </c>
      <c r="F127" s="36">
        <f>MROUND(SQ*C127,AR)</f>
        <v>45</v>
      </c>
      <c r="G127" s="101">
        <f t="shared" ref="G127:G128" si="85">+D127*E127</f>
        <v>3</v>
      </c>
      <c r="H127" s="101">
        <f t="shared" ref="H127:H128" si="86">+F127*G127</f>
        <v>135</v>
      </c>
      <c r="I127" s="4"/>
      <c r="J127" s="4"/>
      <c r="K127" s="4"/>
      <c r="L127" s="4"/>
      <c r="M127" s="102" t="str">
        <f>IF(ISNUMBER(SEARCH("squat",$B127)),IF($C127&gt;=0.5,IF($C127&lt;0.6,$D127*$E127," ")," ")," ")</f>
        <v xml:space="preserve"> </v>
      </c>
      <c r="N127" s="102" t="str">
        <f>IF(ISNUMBER(SEARCH("squat",$B127)),IF($C127&gt;=0.6,IF($C127&lt;0.7,$D127*$E127," ")," ")," ")</f>
        <v xml:space="preserve"> </v>
      </c>
      <c r="O127" s="102" t="str">
        <f>IF(ISNUMBER(SEARCH("squat",$B127)),IF($C127&gt;=0.7,IF($C127&lt;0.8,$D127*$E127," ")," ")," ")</f>
        <v xml:space="preserve"> </v>
      </c>
      <c r="P127" s="102" t="str">
        <f>IF(ISNUMBER(SEARCH("squat",$B127)),IF($C127&gt;=0.8,IF($C127&lt;0.9,$D127*$E127," ")," ")," ")</f>
        <v xml:space="preserve"> </v>
      </c>
      <c r="Q127" s="102" t="str">
        <f>IF(ISNUMBER(SEARCH("squat",$B127)),IF($C127&gt;=0.9,$D127*$E127," ")," ")</f>
        <v xml:space="preserve"> </v>
      </c>
      <c r="R127" s="4"/>
      <c r="S127" s="4"/>
      <c r="T127" s="4"/>
      <c r="U127" s="4"/>
      <c r="V127" s="4"/>
      <c r="W127" s="4"/>
      <c r="X127" s="4"/>
      <c r="Y127" s="4"/>
      <c r="Z127" s="4"/>
      <c r="AA127" s="4"/>
      <c r="AB127" s="5"/>
      <c r="AC127" s="7"/>
      <c r="AD127" s="8"/>
      <c r="AE127" s="8"/>
      <c r="AF127" s="8"/>
      <c r="AG127" s="8"/>
      <c r="AH127" s="8"/>
      <c r="AI127" s="8"/>
      <c r="AJ127" s="16"/>
    </row>
    <row r="128" spans="1:36">
      <c r="A128" s="38"/>
      <c r="B128" s="33" t="str">
        <f>+B127</f>
        <v>Front Squat</v>
      </c>
      <c r="C128" s="35">
        <v>0.55000000000000004</v>
      </c>
      <c r="D128" s="36">
        <v>2</v>
      </c>
      <c r="E128" s="37">
        <v>4</v>
      </c>
      <c r="F128" s="36">
        <f>MROUND(SQ*C128,AR)</f>
        <v>55</v>
      </c>
      <c r="G128" s="101">
        <f t="shared" si="85"/>
        <v>8</v>
      </c>
      <c r="H128" s="101">
        <f t="shared" si="86"/>
        <v>440</v>
      </c>
      <c r="I128" s="4"/>
      <c r="J128" s="4"/>
      <c r="K128" s="4"/>
      <c r="L128" s="4"/>
      <c r="M128" s="102">
        <f>IF(ISNUMBER(SEARCH("squat",$B128)),IF($C128&gt;=0.5,IF($C128&lt;0.6,$D128*$E128," ")," ")," ")</f>
        <v>8</v>
      </c>
      <c r="N128" s="102" t="str">
        <f>IF(ISNUMBER(SEARCH("squat",$B128)),IF($C128&gt;=0.6,IF($C128&lt;0.7,$D128*$E128," ")," ")," ")</f>
        <v xml:space="preserve"> </v>
      </c>
      <c r="O128" s="102" t="str">
        <f>IF(ISNUMBER(SEARCH("squat",$B128)),IF($C128&gt;=0.7,IF($C128&lt;0.8,$D128*$E128," ")," ")," ")</f>
        <v xml:space="preserve"> </v>
      </c>
      <c r="P128" s="102" t="str">
        <f>IF(ISNUMBER(SEARCH("squat",$B128)),IF($C128&gt;=0.8,IF($C128&lt;0.9,$D128*$E128," ")," ")," ")</f>
        <v xml:space="preserve"> </v>
      </c>
      <c r="Q128" s="102" t="str">
        <f>IF(ISNUMBER(SEARCH("squat",$B128)),IF($C128&gt;=0.9,$D128*$E128," ")," ")</f>
        <v xml:space="preserve"> </v>
      </c>
      <c r="R128" s="4"/>
      <c r="S128" s="4"/>
      <c r="T128" s="4"/>
      <c r="U128" s="4"/>
      <c r="V128" s="4"/>
      <c r="W128" s="4"/>
      <c r="X128" s="4"/>
      <c r="Y128" s="4"/>
      <c r="Z128" s="4"/>
      <c r="AA128" s="4"/>
      <c r="AB128" s="5"/>
      <c r="AC128" s="6"/>
      <c r="AD128" s="6"/>
      <c r="AE128" s="6"/>
      <c r="AF128" s="6"/>
      <c r="AG128" s="8"/>
      <c r="AH128" s="8"/>
      <c r="AI128" s="8"/>
      <c r="AJ128" s="16"/>
    </row>
    <row r="129" spans="1:39">
      <c r="G129" s="4"/>
      <c r="H129" s="4"/>
      <c r="I129" s="4"/>
      <c r="J129" s="4"/>
      <c r="K129" s="4"/>
      <c r="L129" s="4"/>
      <c r="M129" s="4"/>
      <c r="N129" s="4"/>
      <c r="O129" s="4"/>
      <c r="P129" s="4"/>
      <c r="Q129" s="4"/>
      <c r="R129" s="4"/>
      <c r="S129" s="4"/>
      <c r="T129" s="4"/>
      <c r="U129" s="4"/>
      <c r="V129" s="4"/>
      <c r="W129" s="4"/>
      <c r="X129" s="4"/>
      <c r="Y129" s="4"/>
      <c r="Z129" s="4"/>
      <c r="AA129" s="4"/>
      <c r="AJ129" s="16"/>
    </row>
    <row r="130" spans="1:39">
      <c r="A130" s="23">
        <v>5</v>
      </c>
      <c r="B130" s="6" t="s">
        <v>58</v>
      </c>
      <c r="C130" s="24"/>
      <c r="D130" s="25">
        <v>8</v>
      </c>
      <c r="E130" s="26">
        <v>5</v>
      </c>
      <c r="F130" s="25"/>
      <c r="G130" s="4"/>
      <c r="H130" s="4"/>
      <c r="I130" s="4"/>
      <c r="J130" s="4"/>
      <c r="K130" s="4"/>
      <c r="L130" s="4"/>
      <c r="M130" s="4"/>
      <c r="N130" s="4"/>
      <c r="O130" s="4"/>
      <c r="P130" s="4"/>
      <c r="Q130" s="4"/>
      <c r="R130" s="4"/>
      <c r="S130" s="4"/>
      <c r="T130" s="4"/>
      <c r="U130" s="4"/>
      <c r="V130" s="4"/>
      <c r="W130" s="4"/>
      <c r="X130" s="4"/>
      <c r="Y130" s="4"/>
      <c r="Z130" s="4"/>
      <c r="AA130" s="4"/>
      <c r="AB130" s="8"/>
      <c r="AC130" s="22"/>
      <c r="AD130" s="22"/>
      <c r="AE130" s="22"/>
      <c r="AF130" s="22"/>
      <c r="AG130" s="22"/>
      <c r="AH130" s="8"/>
      <c r="AI130" s="8"/>
      <c r="AJ130" s="16"/>
    </row>
    <row r="131" spans="1:39">
      <c r="A131" s="23">
        <v>6</v>
      </c>
      <c r="B131" s="6" t="s">
        <v>74</v>
      </c>
      <c r="C131" s="24"/>
      <c r="D131" s="25">
        <v>10</v>
      </c>
      <c r="E131" s="26">
        <v>5</v>
      </c>
      <c r="F131" s="25"/>
      <c r="G131" s="4"/>
      <c r="H131" s="4"/>
      <c r="I131" s="4"/>
      <c r="J131" s="4"/>
      <c r="K131" s="4"/>
      <c r="L131" s="4"/>
      <c r="M131" s="4"/>
      <c r="N131" s="4"/>
      <c r="O131" s="4"/>
      <c r="P131" s="4"/>
      <c r="Q131" s="4"/>
      <c r="R131" s="4"/>
      <c r="S131" s="4"/>
      <c r="T131" s="4"/>
      <c r="U131" s="4"/>
      <c r="V131" s="4"/>
      <c r="W131" s="4"/>
      <c r="X131" s="4"/>
      <c r="Y131" s="4"/>
      <c r="Z131" s="4"/>
      <c r="AA131" s="4"/>
      <c r="AB131" s="27"/>
      <c r="AC131" s="22"/>
      <c r="AD131" s="22"/>
      <c r="AE131" s="22"/>
      <c r="AF131" s="6"/>
      <c r="AG131" s="6"/>
      <c r="AH131" s="27"/>
      <c r="AI131" s="27"/>
      <c r="AJ131" s="19"/>
    </row>
    <row r="132" spans="1:39" ht="15" thickBot="1">
      <c r="G132" s="62">
        <f t="shared" ref="G132:AA132" si="87">SUM(G68:G131)</f>
        <v>78</v>
      </c>
      <c r="H132" s="62">
        <f t="shared" si="87"/>
        <v>4590</v>
      </c>
      <c r="I132" s="62">
        <f t="shared" si="87"/>
        <v>98</v>
      </c>
      <c r="J132" s="62">
        <f t="shared" si="87"/>
        <v>6385</v>
      </c>
      <c r="K132" s="62">
        <f t="shared" si="87"/>
        <v>48</v>
      </c>
      <c r="L132" s="62">
        <f t="shared" si="87"/>
        <v>3180</v>
      </c>
      <c r="M132" s="62">
        <f t="shared" si="87"/>
        <v>30</v>
      </c>
      <c r="N132" s="62">
        <f t="shared" si="87"/>
        <v>8</v>
      </c>
      <c r="O132" s="62">
        <f t="shared" si="87"/>
        <v>18</v>
      </c>
      <c r="P132" s="62">
        <f t="shared" si="87"/>
        <v>10</v>
      </c>
      <c r="Q132" s="62">
        <f t="shared" si="87"/>
        <v>0</v>
      </c>
      <c r="R132" s="62">
        <f t="shared" si="87"/>
        <v>23</v>
      </c>
      <c r="S132" s="62">
        <f t="shared" si="87"/>
        <v>20</v>
      </c>
      <c r="T132" s="62">
        <f t="shared" si="87"/>
        <v>41</v>
      </c>
      <c r="U132" s="62">
        <f t="shared" si="87"/>
        <v>14</v>
      </c>
      <c r="V132" s="62">
        <f t="shared" si="87"/>
        <v>0</v>
      </c>
      <c r="W132" s="62">
        <f t="shared" si="87"/>
        <v>8</v>
      </c>
      <c r="X132" s="62">
        <f t="shared" si="87"/>
        <v>8</v>
      </c>
      <c r="Y132" s="62">
        <f t="shared" si="87"/>
        <v>32</v>
      </c>
      <c r="Z132" s="62">
        <f t="shared" si="87"/>
        <v>0</v>
      </c>
      <c r="AA132" s="62">
        <f t="shared" si="87"/>
        <v>0</v>
      </c>
    </row>
    <row r="133" spans="1:39" ht="15.5" thickTop="1" thickBot="1">
      <c r="A133" s="409" t="s">
        <v>75</v>
      </c>
      <c r="B133" s="410"/>
      <c r="C133" s="59" t="s">
        <v>0</v>
      </c>
      <c r="D133" s="59" t="s">
        <v>5</v>
      </c>
      <c r="E133" s="59" t="s">
        <v>6</v>
      </c>
      <c r="F133" s="369" t="s">
        <v>7</v>
      </c>
      <c r="G133" s="4"/>
      <c r="H133" s="4"/>
      <c r="I133" s="4"/>
      <c r="J133" s="4"/>
      <c r="K133" s="4"/>
      <c r="L133" s="4"/>
      <c r="M133" s="4"/>
      <c r="N133" s="4"/>
      <c r="O133" s="4"/>
      <c r="P133" s="4"/>
      <c r="Q133" s="4"/>
      <c r="R133" s="4"/>
      <c r="S133" s="4"/>
      <c r="T133" s="4"/>
      <c r="U133" s="4"/>
      <c r="V133" s="4"/>
      <c r="W133" s="4"/>
      <c r="X133" s="4"/>
      <c r="Y133" s="4"/>
      <c r="Z133" s="4"/>
      <c r="AA133" s="4"/>
    </row>
    <row r="134" spans="1:39">
      <c r="G134" s="4"/>
      <c r="H134" s="4"/>
      <c r="I134" s="4"/>
      <c r="J134" s="4"/>
      <c r="K134" s="4"/>
      <c r="L134" s="4"/>
      <c r="M134" s="4"/>
      <c r="N134" s="4"/>
      <c r="O134" s="4"/>
      <c r="P134" s="4"/>
      <c r="Q134" s="4"/>
      <c r="R134" s="4"/>
      <c r="S134" s="4"/>
      <c r="T134" s="4"/>
      <c r="U134" s="4"/>
      <c r="V134" s="4"/>
      <c r="W134" s="4"/>
      <c r="X134" s="4"/>
      <c r="Y134" s="4"/>
      <c r="Z134" s="4"/>
      <c r="AA134" s="4"/>
    </row>
    <row r="135" spans="1:39">
      <c r="G135" s="4"/>
      <c r="H135" s="4"/>
      <c r="I135" s="4"/>
      <c r="J135" s="4"/>
      <c r="K135" s="4"/>
      <c r="L135" s="4"/>
      <c r="M135" s="4"/>
      <c r="N135" s="4"/>
      <c r="O135" s="4"/>
      <c r="P135" s="4"/>
      <c r="Q135" s="4"/>
      <c r="R135" s="4"/>
      <c r="S135" s="4"/>
      <c r="T135" s="4"/>
      <c r="U135" s="4"/>
      <c r="V135" s="4"/>
      <c r="W135" s="4"/>
      <c r="X135" s="4"/>
      <c r="Y135" s="4"/>
      <c r="Z135" s="4"/>
      <c r="AA135" s="4"/>
    </row>
    <row r="136" spans="1:39">
      <c r="A136" s="32">
        <v>1</v>
      </c>
      <c r="B136" s="34" t="s">
        <v>2</v>
      </c>
      <c r="C136" s="35">
        <v>0.5</v>
      </c>
      <c r="D136" s="36">
        <v>5</v>
      </c>
      <c r="E136" s="37">
        <v>1</v>
      </c>
      <c r="F136" s="36">
        <f>MROUND(SQ*C136,AR)</f>
        <v>50</v>
      </c>
      <c r="G136" s="101">
        <f>+D136*E136</f>
        <v>5</v>
      </c>
      <c r="H136" s="101">
        <f>+F136*G136</f>
        <v>250</v>
      </c>
      <c r="I136" s="4"/>
      <c r="J136" s="4"/>
      <c r="K136" s="4"/>
      <c r="L136" s="4"/>
      <c r="M136" s="102">
        <f t="shared" ref="M136:M139" si="88">IF(ISNUMBER(SEARCH("squat",$B136)),IF($C136&gt;=0.5,IF($C136&lt;0.6,$D136*$E136," ")," ")," ")</f>
        <v>5</v>
      </c>
      <c r="N136" s="102" t="str">
        <f t="shared" ref="N136:N139" si="89">IF(ISNUMBER(SEARCH("squat",$B136)),IF($C136&gt;=0.6,IF($C136&lt;0.7,$D136*$E136," ")," ")," ")</f>
        <v xml:space="preserve"> </v>
      </c>
      <c r="O136" s="102" t="str">
        <f t="shared" ref="O136:O139" si="90">IF(ISNUMBER(SEARCH("squat",$B136)),IF($C136&gt;=0.7,IF($C136&lt;0.8,$D136*$E136," ")," ")," ")</f>
        <v xml:space="preserve"> </v>
      </c>
      <c r="P136" s="102" t="str">
        <f t="shared" ref="P136:P139" si="91">IF(ISNUMBER(SEARCH("squat",$B136)),IF($C136&gt;=0.8,IF($C136&lt;0.9,$D136*$E136," ")," ")," ")</f>
        <v xml:space="preserve"> </v>
      </c>
      <c r="Q136" s="102" t="str">
        <f t="shared" ref="Q136:Q139" si="92">IF(ISNUMBER(SEARCH("squat",$B136)),IF($C136&gt;=0.9,$D136*$E136," ")," ")</f>
        <v xml:space="preserve"> </v>
      </c>
      <c r="R136" s="4"/>
      <c r="S136" s="4"/>
      <c r="T136" s="4"/>
      <c r="U136" s="4"/>
      <c r="V136" s="4"/>
      <c r="W136" s="4"/>
      <c r="X136" s="4"/>
      <c r="Y136" s="4"/>
      <c r="Z136" s="4"/>
      <c r="AA136" s="4"/>
      <c r="AB136" s="17"/>
      <c r="AC136" s="13"/>
      <c r="AD136" s="18"/>
      <c r="AE136" s="18"/>
      <c r="AF136" s="18"/>
      <c r="AG136" s="18"/>
      <c r="AH136" s="18"/>
      <c r="AI136" s="18"/>
      <c r="AJ136" s="14"/>
    </row>
    <row r="137" spans="1:39">
      <c r="A137" s="38"/>
      <c r="B137" s="33" t="str">
        <f>+B136</f>
        <v>Squat</v>
      </c>
      <c r="C137" s="35">
        <v>0.6</v>
      </c>
      <c r="D137" s="36">
        <v>4</v>
      </c>
      <c r="E137" s="37">
        <v>1</v>
      </c>
      <c r="F137" s="36">
        <f>MROUND(SQ*C137,AR)</f>
        <v>60</v>
      </c>
      <c r="G137" s="101">
        <f t="shared" ref="G137:G138" si="93">+D137*E137</f>
        <v>4</v>
      </c>
      <c r="H137" s="101">
        <f t="shared" ref="H137:H139" si="94">+F137*G137</f>
        <v>240</v>
      </c>
      <c r="I137" s="4"/>
      <c r="J137" s="4"/>
      <c r="K137" s="4"/>
      <c r="L137" s="4"/>
      <c r="M137" s="102" t="str">
        <f t="shared" si="88"/>
        <v xml:space="preserve"> </v>
      </c>
      <c r="N137" s="102">
        <f t="shared" si="89"/>
        <v>4</v>
      </c>
      <c r="O137" s="102" t="str">
        <f t="shared" si="90"/>
        <v xml:space="preserve"> </v>
      </c>
      <c r="P137" s="102" t="str">
        <f t="shared" si="91"/>
        <v xml:space="preserve"> </v>
      </c>
      <c r="Q137" s="102" t="str">
        <f t="shared" si="92"/>
        <v xml:space="preserve"> </v>
      </c>
      <c r="R137" s="4"/>
      <c r="S137" s="4"/>
      <c r="T137" s="4"/>
      <c r="U137" s="4"/>
      <c r="V137" s="4"/>
      <c r="W137" s="4"/>
      <c r="X137" s="4"/>
      <c r="Y137" s="4"/>
      <c r="Z137" s="4"/>
      <c r="AA137" s="4"/>
      <c r="AB137" s="5"/>
      <c r="AC137" s="7"/>
      <c r="AD137" s="8"/>
      <c r="AE137" s="8"/>
      <c r="AF137" s="8"/>
      <c r="AG137" s="8"/>
      <c r="AH137" s="8"/>
      <c r="AI137" s="8"/>
      <c r="AJ137" s="16"/>
    </row>
    <row r="138" spans="1:39">
      <c r="A138" s="38"/>
      <c r="B138" s="33" t="str">
        <f>+B137</f>
        <v>Squat</v>
      </c>
      <c r="C138" s="35">
        <v>0.7</v>
      </c>
      <c r="D138" s="36">
        <v>3</v>
      </c>
      <c r="E138" s="37">
        <v>1</v>
      </c>
      <c r="F138" s="36">
        <f>MROUND(SQ*C138,AR)</f>
        <v>70</v>
      </c>
      <c r="G138" s="101">
        <f t="shared" si="93"/>
        <v>3</v>
      </c>
      <c r="H138" s="101">
        <f t="shared" si="94"/>
        <v>210</v>
      </c>
      <c r="I138" s="4"/>
      <c r="J138" s="4"/>
      <c r="K138" s="4"/>
      <c r="L138" s="4"/>
      <c r="M138" s="102" t="str">
        <f t="shared" si="88"/>
        <v xml:space="preserve"> </v>
      </c>
      <c r="N138" s="102" t="str">
        <f t="shared" si="89"/>
        <v xml:space="preserve"> </v>
      </c>
      <c r="O138" s="102">
        <f t="shared" si="90"/>
        <v>3</v>
      </c>
      <c r="P138" s="102" t="str">
        <f t="shared" si="91"/>
        <v xml:space="preserve"> </v>
      </c>
      <c r="Q138" s="102" t="str">
        <f t="shared" si="92"/>
        <v xml:space="preserve"> </v>
      </c>
      <c r="R138" s="4"/>
      <c r="S138" s="4"/>
      <c r="T138" s="4"/>
      <c r="U138" s="4"/>
      <c r="V138" s="4"/>
      <c r="W138" s="4"/>
      <c r="X138" s="4"/>
      <c r="Y138" s="4"/>
      <c r="Z138" s="4"/>
      <c r="AA138" s="4"/>
      <c r="AB138" s="5"/>
      <c r="AC138" s="7"/>
      <c r="AD138" s="8"/>
      <c r="AE138" s="8"/>
      <c r="AF138" s="8"/>
      <c r="AG138" s="8"/>
      <c r="AH138" s="8"/>
      <c r="AI138" s="8"/>
      <c r="AJ138" s="16"/>
    </row>
    <row r="139" spans="1:39">
      <c r="A139" s="38"/>
      <c r="B139" s="33" t="str">
        <f>+B137</f>
        <v>Squat</v>
      </c>
      <c r="C139" s="35">
        <v>0.8</v>
      </c>
      <c r="D139" s="36">
        <v>2</v>
      </c>
      <c r="E139" s="37">
        <v>4</v>
      </c>
      <c r="F139" s="36">
        <f>MROUND(SQ*C139,AR)</f>
        <v>80</v>
      </c>
      <c r="G139" s="101">
        <f>+D139*E139</f>
        <v>8</v>
      </c>
      <c r="H139" s="101">
        <f t="shared" si="94"/>
        <v>640</v>
      </c>
      <c r="I139" s="4"/>
      <c r="J139" s="4"/>
      <c r="K139" s="4"/>
      <c r="L139" s="4"/>
      <c r="M139" s="102" t="str">
        <f t="shared" si="88"/>
        <v xml:space="preserve"> </v>
      </c>
      <c r="N139" s="102" t="str">
        <f t="shared" si="89"/>
        <v xml:space="preserve"> </v>
      </c>
      <c r="O139" s="102" t="str">
        <f t="shared" si="90"/>
        <v xml:space="preserve"> </v>
      </c>
      <c r="P139" s="102">
        <f t="shared" si="91"/>
        <v>8</v>
      </c>
      <c r="Q139" s="102" t="str">
        <f t="shared" si="92"/>
        <v xml:space="preserve"> </v>
      </c>
      <c r="R139" s="4"/>
      <c r="S139" s="4"/>
      <c r="T139" s="4"/>
      <c r="U139" s="4"/>
      <c r="V139" s="4"/>
      <c r="W139" s="4"/>
      <c r="X139" s="4"/>
      <c r="Y139" s="4"/>
      <c r="Z139" s="4"/>
      <c r="AA139" s="4"/>
      <c r="AB139" s="5"/>
      <c r="AC139" s="13"/>
      <c r="AD139" s="13"/>
      <c r="AE139" s="13"/>
      <c r="AF139" s="13"/>
      <c r="AG139" s="8"/>
      <c r="AH139" s="8"/>
      <c r="AI139" s="8"/>
      <c r="AJ139" s="16"/>
      <c r="AM139" s="8"/>
    </row>
    <row r="140" spans="1:39">
      <c r="A140" s="31"/>
      <c r="B140" s="8"/>
      <c r="C140" s="8"/>
      <c r="D140" s="8"/>
      <c r="E140" s="8"/>
      <c r="F140" s="366"/>
      <c r="G140" s="4"/>
      <c r="H140" s="4"/>
      <c r="I140" s="4"/>
      <c r="J140" s="4"/>
      <c r="K140" s="4"/>
      <c r="L140" s="4"/>
      <c r="M140" s="4"/>
      <c r="N140" s="4"/>
      <c r="O140" s="4"/>
      <c r="P140" s="4"/>
      <c r="Q140" s="4"/>
      <c r="R140" s="4"/>
      <c r="S140" s="4"/>
      <c r="T140" s="4"/>
      <c r="U140" s="4"/>
      <c r="V140" s="4"/>
      <c r="W140" s="4"/>
      <c r="X140" s="4"/>
      <c r="Y140" s="4"/>
      <c r="Z140" s="4"/>
      <c r="AA140" s="4"/>
      <c r="AB140" s="8"/>
      <c r="AC140" s="8"/>
      <c r="AD140" s="8"/>
      <c r="AE140" s="8"/>
      <c r="AF140" s="8"/>
      <c r="AG140" s="8"/>
      <c r="AH140" s="8"/>
      <c r="AI140" s="8"/>
      <c r="AJ140" s="16"/>
      <c r="AM140" s="8"/>
    </row>
    <row r="141" spans="1:39">
      <c r="A141" s="15">
        <v>2</v>
      </c>
      <c r="B141" s="39" t="s">
        <v>8</v>
      </c>
      <c r="C141" s="28">
        <v>0.5</v>
      </c>
      <c r="D141" s="29">
        <v>5</v>
      </c>
      <c r="E141" s="30">
        <v>1</v>
      </c>
      <c r="F141" s="11">
        <f>MROUND(BP*C141,AR)</f>
        <v>50</v>
      </c>
      <c r="G141" s="4"/>
      <c r="H141" s="4"/>
      <c r="I141" s="58">
        <f t="shared" ref="I141:I144" si="95">+D141*E141</f>
        <v>5</v>
      </c>
      <c r="J141" s="58">
        <f t="shared" ref="J141:J144" si="96">+I141*F141</f>
        <v>250</v>
      </c>
      <c r="K141" s="4"/>
      <c r="L141" s="4"/>
      <c r="M141" s="4"/>
      <c r="N141" s="4"/>
      <c r="O141" s="4"/>
      <c r="P141" s="4"/>
      <c r="Q141" s="4"/>
      <c r="R141" s="58">
        <f t="shared" ref="R141:R144" si="97">IF(ISNUMBER(SEARCH("bench",$B141)),IF($C141&gt;=0.5,IF($C141&lt;0.6,$D141*$E141," ")," ")," ")</f>
        <v>5</v>
      </c>
      <c r="S141" s="58" t="str">
        <f t="shared" ref="S141:S144" si="98">IF(ISNUMBER(SEARCH("bench",$B141)),IF($C141&gt;=0.6,IF($C141&lt;0.7,$D141*$E141," ")," ")," ")</f>
        <v xml:space="preserve"> </v>
      </c>
      <c r="T141" s="58" t="str">
        <f t="shared" ref="T141:T144" si="99">IF(ISNUMBER(SEARCH("bench",$B141)),IF($C141&gt;=0.7,IF($C141&lt;0.8,$D141*$E141," ")," ")," ")</f>
        <v xml:space="preserve"> </v>
      </c>
      <c r="U141" s="58" t="str">
        <f t="shared" ref="U141:U144" si="100">IF(ISNUMBER(SEARCH("bench",$B141)),IF($C141&gt;=0.8,IF($C141&lt;0.9,$D141*$E141," ")," ")," ")</f>
        <v xml:space="preserve"> </v>
      </c>
      <c r="V141" s="58" t="str">
        <f t="shared" ref="V141:V144" si="101">IF(ISNUMBER(SEARCH("bench",$B141)),IF($C141&gt;=0.9,$D141*$E141," ")," ")</f>
        <v xml:space="preserve"> </v>
      </c>
      <c r="W141" s="4"/>
      <c r="X141" s="4"/>
      <c r="Y141" s="4"/>
      <c r="Z141" s="4"/>
      <c r="AA141" s="4"/>
      <c r="AB141" s="5"/>
      <c r="AC141" s="47"/>
      <c r="AD141" s="8"/>
      <c r="AE141" s="8"/>
      <c r="AF141" s="8"/>
      <c r="AG141" s="8"/>
      <c r="AH141" s="8"/>
      <c r="AI141" s="8"/>
      <c r="AJ141" s="16"/>
    </row>
    <row r="142" spans="1:39">
      <c r="A142" s="15"/>
      <c r="B142" s="20" t="str">
        <f>+B141</f>
        <v>BenchPress</v>
      </c>
      <c r="C142" s="10">
        <v>0.6</v>
      </c>
      <c r="D142" s="11">
        <v>4</v>
      </c>
      <c r="E142" s="12">
        <v>1</v>
      </c>
      <c r="F142" s="11">
        <f>MROUND(BP*C142,AR)</f>
        <v>60</v>
      </c>
      <c r="G142" s="4"/>
      <c r="H142" s="4"/>
      <c r="I142" s="58">
        <f t="shared" si="95"/>
        <v>4</v>
      </c>
      <c r="J142" s="58">
        <f t="shared" si="96"/>
        <v>240</v>
      </c>
      <c r="K142" s="4"/>
      <c r="L142" s="4"/>
      <c r="M142" s="4"/>
      <c r="N142" s="4"/>
      <c r="O142" s="4"/>
      <c r="P142" s="4"/>
      <c r="Q142" s="4"/>
      <c r="R142" s="58" t="str">
        <f t="shared" si="97"/>
        <v xml:space="preserve"> </v>
      </c>
      <c r="S142" s="58">
        <f t="shared" si="98"/>
        <v>4</v>
      </c>
      <c r="T142" s="58" t="str">
        <f t="shared" si="99"/>
        <v xml:space="preserve"> </v>
      </c>
      <c r="U142" s="58" t="str">
        <f t="shared" si="100"/>
        <v xml:space="preserve"> </v>
      </c>
      <c r="V142" s="58" t="str">
        <f t="shared" si="101"/>
        <v xml:space="preserve"> </v>
      </c>
      <c r="W142" s="4"/>
      <c r="X142" s="4"/>
      <c r="Y142" s="4"/>
      <c r="Z142" s="4"/>
      <c r="AA142" s="4"/>
      <c r="AB142" s="5"/>
      <c r="AC142" s="47"/>
      <c r="AD142" s="8"/>
      <c r="AE142" s="8"/>
      <c r="AF142" s="8"/>
      <c r="AG142" s="8"/>
      <c r="AH142" s="8"/>
      <c r="AI142" s="8"/>
      <c r="AJ142" s="16"/>
    </row>
    <row r="143" spans="1:39">
      <c r="A143" s="15"/>
      <c r="B143" s="20" t="str">
        <f>+B142</f>
        <v>BenchPress</v>
      </c>
      <c r="C143" s="10">
        <v>0.7</v>
      </c>
      <c r="D143" s="11">
        <v>3</v>
      </c>
      <c r="E143" s="12">
        <v>1</v>
      </c>
      <c r="F143" s="11">
        <f>MROUND(BP*C143,AR)</f>
        <v>70</v>
      </c>
      <c r="G143" s="4"/>
      <c r="H143" s="4"/>
      <c r="I143" s="58">
        <f t="shared" si="95"/>
        <v>3</v>
      </c>
      <c r="J143" s="58">
        <f t="shared" si="96"/>
        <v>210</v>
      </c>
      <c r="K143" s="4"/>
      <c r="L143" s="4"/>
      <c r="M143" s="4"/>
      <c r="N143" s="4"/>
      <c r="O143" s="4"/>
      <c r="P143" s="4"/>
      <c r="Q143" s="4"/>
      <c r="R143" s="58" t="str">
        <f t="shared" si="97"/>
        <v xml:space="preserve"> </v>
      </c>
      <c r="S143" s="58" t="str">
        <f t="shared" si="98"/>
        <v xml:space="preserve"> </v>
      </c>
      <c r="T143" s="58">
        <f t="shared" si="99"/>
        <v>3</v>
      </c>
      <c r="U143" s="58" t="str">
        <f t="shared" si="100"/>
        <v xml:space="preserve"> </v>
      </c>
      <c r="V143" s="58" t="str">
        <f t="shared" si="101"/>
        <v xml:space="preserve"> </v>
      </c>
      <c r="W143" s="4"/>
      <c r="X143" s="4"/>
      <c r="Y143" s="4"/>
      <c r="Z143" s="4"/>
      <c r="AA143" s="4"/>
      <c r="AB143" s="5"/>
      <c r="AC143" s="47"/>
      <c r="AD143" s="8"/>
      <c r="AE143" s="8"/>
      <c r="AF143" s="8"/>
      <c r="AG143" s="8"/>
      <c r="AH143" s="8"/>
      <c r="AI143" s="8"/>
      <c r="AJ143" s="16"/>
    </row>
    <row r="144" spans="1:39">
      <c r="A144" s="15"/>
      <c r="B144" s="20" t="str">
        <f>+B142</f>
        <v>BenchPress</v>
      </c>
      <c r="C144" s="10">
        <v>0.8</v>
      </c>
      <c r="D144" s="11">
        <v>2</v>
      </c>
      <c r="E144" s="12">
        <v>4</v>
      </c>
      <c r="F144" s="11">
        <f>MROUND(BP*C144,AR)</f>
        <v>80</v>
      </c>
      <c r="G144" s="4"/>
      <c r="H144" s="4"/>
      <c r="I144" s="58">
        <f t="shared" si="95"/>
        <v>8</v>
      </c>
      <c r="J144" s="58">
        <f t="shared" si="96"/>
        <v>640</v>
      </c>
      <c r="K144" s="4"/>
      <c r="L144" s="4"/>
      <c r="M144" s="4"/>
      <c r="N144" s="4"/>
      <c r="O144" s="4"/>
      <c r="P144" s="4"/>
      <c r="Q144" s="4"/>
      <c r="R144" s="58" t="str">
        <f t="shared" si="97"/>
        <v xml:space="preserve"> </v>
      </c>
      <c r="S144" s="58" t="str">
        <f t="shared" si="98"/>
        <v xml:space="preserve"> </v>
      </c>
      <c r="T144" s="58" t="str">
        <f t="shared" si="99"/>
        <v xml:space="preserve"> </v>
      </c>
      <c r="U144" s="58">
        <f t="shared" si="100"/>
        <v>8</v>
      </c>
      <c r="V144" s="58" t="str">
        <f t="shared" si="101"/>
        <v xml:space="preserve"> </v>
      </c>
      <c r="W144" s="4"/>
      <c r="X144" s="4"/>
      <c r="Y144" s="4"/>
      <c r="Z144" s="4"/>
      <c r="AA144" s="4"/>
      <c r="AB144" s="5"/>
      <c r="AC144" s="13"/>
      <c r="AD144" s="13"/>
      <c r="AE144" s="13"/>
      <c r="AF144" s="13"/>
      <c r="AG144" s="8"/>
      <c r="AH144" s="8"/>
      <c r="AI144" s="8"/>
      <c r="AJ144" s="16"/>
    </row>
    <row r="145" spans="1:36">
      <c r="A145" s="31"/>
      <c r="B145" s="8"/>
      <c r="C145" s="8"/>
      <c r="D145" s="8"/>
      <c r="E145" s="8"/>
      <c r="F145" s="366"/>
      <c r="G145" s="4"/>
      <c r="H145" s="4"/>
      <c r="I145" s="4"/>
      <c r="J145" s="4"/>
      <c r="K145" s="4"/>
      <c r="L145" s="4"/>
      <c r="M145" s="4"/>
      <c r="N145" s="4"/>
      <c r="O145" s="4"/>
      <c r="P145" s="4"/>
      <c r="Q145" s="4"/>
      <c r="R145" s="4"/>
      <c r="S145" s="4"/>
      <c r="T145" s="4"/>
      <c r="U145" s="4"/>
      <c r="V145" s="4"/>
      <c r="W145" s="4"/>
      <c r="X145" s="4"/>
      <c r="Y145" s="4"/>
      <c r="Z145" s="4"/>
      <c r="AA145" s="4"/>
      <c r="AB145" s="8"/>
      <c r="AC145" s="8"/>
      <c r="AD145" s="8"/>
      <c r="AE145" s="8"/>
      <c r="AF145" s="8"/>
      <c r="AG145" s="8"/>
      <c r="AH145" s="8"/>
      <c r="AI145" s="8"/>
      <c r="AJ145" s="16"/>
    </row>
    <row r="146" spans="1:36">
      <c r="A146" s="23">
        <v>3</v>
      </c>
      <c r="B146" s="22" t="s">
        <v>3</v>
      </c>
      <c r="C146" s="24"/>
      <c r="D146" s="25">
        <v>10</v>
      </c>
      <c r="E146" s="26">
        <v>5</v>
      </c>
      <c r="F146" s="25"/>
      <c r="G146" s="4"/>
      <c r="H146" s="4"/>
      <c r="I146" s="4"/>
      <c r="J146" s="4"/>
      <c r="K146" s="4"/>
      <c r="L146" s="4"/>
      <c r="M146" s="4"/>
      <c r="N146" s="4"/>
      <c r="O146" s="4"/>
      <c r="P146" s="4"/>
      <c r="Q146" s="4"/>
      <c r="R146" s="4"/>
      <c r="S146" s="4"/>
      <c r="T146" s="4"/>
      <c r="U146" s="4"/>
      <c r="V146" s="4"/>
      <c r="W146" s="4"/>
      <c r="X146" s="4"/>
      <c r="Y146" s="4"/>
      <c r="Z146" s="4"/>
      <c r="AA146" s="4"/>
      <c r="AB146" s="8"/>
      <c r="AC146" s="22"/>
      <c r="AD146" s="22"/>
      <c r="AE146" s="22"/>
      <c r="AF146" s="22"/>
      <c r="AG146" s="131"/>
      <c r="AH146" s="8"/>
      <c r="AI146" s="8"/>
      <c r="AJ146" s="16"/>
    </row>
    <row r="147" spans="1:36">
      <c r="A147" s="23">
        <v>4</v>
      </c>
      <c r="B147" s="22" t="s">
        <v>58</v>
      </c>
      <c r="C147" s="24"/>
      <c r="D147" s="25">
        <v>10</v>
      </c>
      <c r="E147" s="26">
        <v>5</v>
      </c>
      <c r="F147" s="25"/>
      <c r="G147" s="4"/>
      <c r="H147" s="4"/>
      <c r="I147" s="4"/>
      <c r="J147" s="4"/>
      <c r="K147" s="4"/>
      <c r="L147" s="4"/>
      <c r="M147" s="4"/>
      <c r="N147" s="4"/>
      <c r="O147" s="4"/>
      <c r="P147" s="4"/>
      <c r="Q147" s="4"/>
      <c r="R147" s="4"/>
      <c r="S147" s="4"/>
      <c r="T147" s="4"/>
      <c r="U147" s="4"/>
      <c r="V147" s="4"/>
      <c r="W147" s="4"/>
      <c r="X147" s="4"/>
      <c r="Y147" s="4"/>
      <c r="Z147" s="4"/>
      <c r="AA147" s="4"/>
      <c r="AB147" s="8"/>
      <c r="AC147" s="22"/>
      <c r="AD147" s="22"/>
      <c r="AE147" s="22"/>
      <c r="AF147" s="22"/>
      <c r="AG147" s="131"/>
      <c r="AH147" s="8"/>
      <c r="AI147" s="8"/>
      <c r="AJ147" s="16"/>
    </row>
    <row r="148" spans="1:36">
      <c r="A148" s="31"/>
      <c r="B148" s="8"/>
      <c r="C148" s="8"/>
      <c r="D148" s="8"/>
      <c r="E148" s="8"/>
      <c r="F148" s="366"/>
      <c r="G148" s="4"/>
      <c r="H148" s="4"/>
      <c r="I148" s="4"/>
      <c r="J148" s="4"/>
      <c r="K148" s="4"/>
      <c r="L148" s="4"/>
      <c r="M148" s="4"/>
      <c r="N148" s="4"/>
      <c r="O148" s="4"/>
      <c r="P148" s="4"/>
      <c r="Q148" s="4"/>
      <c r="R148" s="4"/>
      <c r="S148" s="4"/>
      <c r="T148" s="4"/>
      <c r="U148" s="4"/>
      <c r="V148" s="4"/>
      <c r="W148" s="4"/>
      <c r="X148" s="4"/>
      <c r="Y148" s="4"/>
      <c r="Z148" s="4"/>
      <c r="AA148" s="4"/>
      <c r="AB148" s="8"/>
      <c r="AC148" s="8"/>
      <c r="AD148" s="8"/>
      <c r="AE148" s="8"/>
      <c r="AF148" s="8"/>
      <c r="AG148" s="8"/>
      <c r="AH148" s="8"/>
      <c r="AI148" s="8"/>
      <c r="AJ148" s="16"/>
    </row>
    <row r="149" spans="1:36">
      <c r="A149" s="32">
        <v>5</v>
      </c>
      <c r="B149" s="34" t="s">
        <v>76</v>
      </c>
      <c r="C149" s="35">
        <v>0.45</v>
      </c>
      <c r="D149" s="36">
        <v>5</v>
      </c>
      <c r="E149" s="37">
        <v>1</v>
      </c>
      <c r="F149" s="36">
        <f>MROUND(SQ*C149,AR)</f>
        <v>45</v>
      </c>
      <c r="G149" s="101">
        <f>+D149*E149</f>
        <v>5</v>
      </c>
      <c r="H149" s="101">
        <f>+F149*G149</f>
        <v>225</v>
      </c>
      <c r="I149" s="4"/>
      <c r="J149" s="4"/>
      <c r="K149" s="4"/>
      <c r="L149" s="4"/>
      <c r="M149" s="102" t="str">
        <f>IF(ISNUMBER(SEARCH("squat",$B149)),IF($C149&gt;=0.5,IF($C149&lt;0.6,$D149*$E149," ")," ")," ")</f>
        <v xml:space="preserve"> </v>
      </c>
      <c r="N149" s="102" t="str">
        <f>IF(ISNUMBER(SEARCH("squat",$B149)),IF($C149&gt;=0.6,IF($C149&lt;0.7,$D149*$E149," ")," ")," ")</f>
        <v xml:space="preserve"> </v>
      </c>
      <c r="O149" s="102" t="str">
        <f>IF(ISNUMBER(SEARCH("squat",$B149)),IF($C149&gt;=0.7,IF($C149&lt;0.8,$D149*$E149," ")," ")," ")</f>
        <v xml:space="preserve"> </v>
      </c>
      <c r="P149" s="102" t="str">
        <f>IF(ISNUMBER(SEARCH("squat",$B149)),IF($C149&gt;=0.8,IF($C149&lt;0.9,$D149*$E149," ")," ")," ")</f>
        <v xml:space="preserve"> </v>
      </c>
      <c r="Q149" s="102" t="str">
        <f>IF(ISNUMBER(SEARCH("squat",$B149)),IF($C149&gt;=0.9,$D149*$E149," ")," ")</f>
        <v xml:space="preserve"> </v>
      </c>
      <c r="R149" s="4"/>
      <c r="S149" s="4"/>
      <c r="T149" s="4"/>
      <c r="U149" s="4"/>
      <c r="V149" s="4"/>
      <c r="W149" s="4"/>
      <c r="X149" s="4"/>
      <c r="Y149" s="4"/>
      <c r="Z149" s="4"/>
      <c r="AA149" s="4"/>
      <c r="AB149" s="5"/>
      <c r="AC149" s="13"/>
      <c r="AD149" s="8"/>
      <c r="AE149" s="8"/>
      <c r="AF149" s="8"/>
      <c r="AG149" s="8"/>
      <c r="AH149" s="8"/>
      <c r="AI149" s="8"/>
      <c r="AJ149" s="16"/>
    </row>
    <row r="150" spans="1:36">
      <c r="A150" s="38"/>
      <c r="B150" s="33" t="str">
        <f>+B149</f>
        <v>High bar squat</v>
      </c>
      <c r="C150" s="35">
        <v>0.55000000000000004</v>
      </c>
      <c r="D150" s="36">
        <v>5</v>
      </c>
      <c r="E150" s="37">
        <v>1</v>
      </c>
      <c r="F150" s="36">
        <f>MROUND(SQ*C150,AR)</f>
        <v>55</v>
      </c>
      <c r="G150" s="101">
        <f t="shared" ref="G150:G151" si="102">+D150*E150</f>
        <v>5</v>
      </c>
      <c r="H150" s="101">
        <f t="shared" ref="H150:H151" si="103">+F150*G150</f>
        <v>275</v>
      </c>
      <c r="I150" s="4"/>
      <c r="J150" s="4"/>
      <c r="K150" s="4"/>
      <c r="L150" s="4"/>
      <c r="M150" s="102">
        <f>IF(ISNUMBER(SEARCH("squat",$B150)),IF($C150&gt;=0.5,IF($C150&lt;0.6,$D150*$E150," ")," ")," ")</f>
        <v>5</v>
      </c>
      <c r="N150" s="102" t="str">
        <f>IF(ISNUMBER(SEARCH("squat",$B150)),IF($C150&gt;=0.6,IF($C150&lt;0.7,$D150*$E150," ")," ")," ")</f>
        <v xml:space="preserve"> </v>
      </c>
      <c r="O150" s="102" t="str">
        <f>IF(ISNUMBER(SEARCH("squat",$B150)),IF($C150&gt;=0.7,IF($C150&lt;0.8,$D150*$E150," ")," ")," ")</f>
        <v xml:space="preserve"> </v>
      </c>
      <c r="P150" s="102" t="str">
        <f>IF(ISNUMBER(SEARCH("squat",$B150)),IF($C150&gt;=0.8,IF($C150&lt;0.9,$D150*$E150," ")," ")," ")</f>
        <v xml:space="preserve"> </v>
      </c>
      <c r="Q150" s="102" t="str">
        <f>IF(ISNUMBER(SEARCH("squat",$B150)),IF($C150&gt;=0.9,$D150*$E150," ")," ")</f>
        <v xml:space="preserve"> </v>
      </c>
      <c r="R150" s="4"/>
      <c r="S150" s="4"/>
      <c r="T150" s="4"/>
      <c r="U150" s="4"/>
      <c r="V150" s="4"/>
      <c r="W150" s="4"/>
      <c r="X150" s="4"/>
      <c r="Y150" s="4"/>
      <c r="Z150" s="4"/>
      <c r="AA150" s="4"/>
      <c r="AB150" s="5"/>
      <c r="AC150" s="7"/>
      <c r="AD150" s="8"/>
      <c r="AE150" s="8"/>
      <c r="AF150" s="8"/>
      <c r="AG150" s="8"/>
      <c r="AH150" s="8"/>
      <c r="AI150" s="8"/>
      <c r="AJ150" s="16"/>
    </row>
    <row r="151" spans="1:36">
      <c r="A151" s="38"/>
      <c r="B151" s="33" t="str">
        <f>+B150</f>
        <v>High bar squat</v>
      </c>
      <c r="C151" s="35">
        <v>0.65</v>
      </c>
      <c r="D151" s="36">
        <v>5</v>
      </c>
      <c r="E151" s="37">
        <v>4</v>
      </c>
      <c r="F151" s="36">
        <f>MROUND(SQ*C151,AR)</f>
        <v>65</v>
      </c>
      <c r="G151" s="101">
        <f t="shared" si="102"/>
        <v>20</v>
      </c>
      <c r="H151" s="101">
        <f t="shared" si="103"/>
        <v>1300</v>
      </c>
      <c r="I151" s="4"/>
      <c r="J151" s="4"/>
      <c r="K151" s="4"/>
      <c r="L151" s="4"/>
      <c r="M151" s="102" t="str">
        <f>IF(ISNUMBER(SEARCH("squat",$B151)),IF($C151&gt;=0.5,IF($C151&lt;0.6,$D151*$E151," ")," ")," ")</f>
        <v xml:space="preserve"> </v>
      </c>
      <c r="N151" s="102">
        <f>IF(ISNUMBER(SEARCH("squat",$B151)),IF($C151&gt;=0.6,IF($C151&lt;0.7,$D151*$E151," ")," ")," ")</f>
        <v>20</v>
      </c>
      <c r="O151" s="102" t="str">
        <f>IF(ISNUMBER(SEARCH("squat",$B151)),IF($C151&gt;=0.7,IF($C151&lt;0.8,$D151*$E151," ")," ")," ")</f>
        <v xml:space="preserve"> </v>
      </c>
      <c r="P151" s="102" t="str">
        <f>IF(ISNUMBER(SEARCH("squat",$B151)),IF($C151&gt;=0.8,IF($C151&lt;0.9,$D151*$E151," ")," ")," ")</f>
        <v xml:space="preserve"> </v>
      </c>
      <c r="Q151" s="102" t="str">
        <f>IF(ISNUMBER(SEARCH("squat",$B151)),IF($C151&gt;=0.9,$D151*$E151," ")," ")</f>
        <v xml:space="preserve"> </v>
      </c>
      <c r="R151" s="4"/>
      <c r="S151" s="4"/>
      <c r="T151" s="4"/>
      <c r="U151" s="4"/>
      <c r="V151" s="4"/>
      <c r="W151" s="4"/>
      <c r="X151" s="4"/>
      <c r="Y151" s="4"/>
      <c r="Z151" s="4"/>
      <c r="AA151" s="4"/>
      <c r="AB151" s="5"/>
      <c r="AC151" s="6"/>
      <c r="AD151" s="6"/>
      <c r="AE151" s="6"/>
      <c r="AF151" s="6"/>
      <c r="AG151" s="8"/>
      <c r="AH151" s="8"/>
      <c r="AI151" s="8"/>
      <c r="AJ151" s="16"/>
    </row>
    <row r="152" spans="1:36">
      <c r="A152" s="31"/>
      <c r="B152" s="8"/>
      <c r="C152" s="8"/>
      <c r="D152" s="8"/>
      <c r="E152" s="8"/>
      <c r="F152" s="366"/>
      <c r="G152" s="4"/>
      <c r="H152" s="4"/>
      <c r="I152" s="4"/>
      <c r="J152" s="4"/>
      <c r="K152" s="4"/>
      <c r="L152" s="4"/>
      <c r="M152" s="4"/>
      <c r="N152" s="4"/>
      <c r="O152" s="4"/>
      <c r="P152" s="4"/>
      <c r="Q152" s="4"/>
      <c r="R152" s="4"/>
      <c r="S152" s="4"/>
      <c r="T152" s="4"/>
      <c r="U152" s="4"/>
      <c r="V152" s="4"/>
      <c r="W152" s="4"/>
      <c r="X152" s="4"/>
      <c r="Y152" s="4"/>
      <c r="Z152" s="4"/>
      <c r="AA152" s="4"/>
      <c r="AB152" s="8"/>
      <c r="AC152" s="8"/>
      <c r="AD152" s="8"/>
      <c r="AE152" s="8"/>
      <c r="AF152" s="8"/>
      <c r="AG152" s="8"/>
      <c r="AH152" s="8"/>
      <c r="AI152" s="8"/>
      <c r="AJ152" s="16"/>
    </row>
    <row r="153" spans="1:36">
      <c r="A153" s="23">
        <v>6</v>
      </c>
      <c r="B153" s="22" t="s">
        <v>48</v>
      </c>
      <c r="C153" s="24"/>
      <c r="D153" s="25">
        <v>5</v>
      </c>
      <c r="E153" s="26">
        <v>5</v>
      </c>
      <c r="F153" s="25"/>
      <c r="G153" s="4"/>
      <c r="H153" s="4"/>
      <c r="I153" s="4"/>
      <c r="J153" s="4"/>
      <c r="K153" s="4"/>
      <c r="L153" s="4"/>
      <c r="M153" s="4"/>
      <c r="N153" s="4"/>
      <c r="O153" s="4"/>
      <c r="P153" s="4"/>
      <c r="Q153" s="4"/>
      <c r="R153" s="4"/>
      <c r="S153" s="4"/>
      <c r="T153" s="4"/>
      <c r="U153" s="4"/>
      <c r="V153" s="4"/>
      <c r="W153" s="4"/>
      <c r="X153" s="4"/>
      <c r="Y153" s="4"/>
      <c r="Z153" s="4"/>
      <c r="AA153" s="4"/>
      <c r="AB153" s="27"/>
      <c r="AC153" s="22"/>
      <c r="AD153" s="22"/>
      <c r="AE153" s="22"/>
      <c r="AF153" s="22"/>
      <c r="AG153" s="131"/>
      <c r="AH153" s="27"/>
      <c r="AI153" s="27"/>
      <c r="AJ153" s="19"/>
    </row>
    <row r="154" spans="1:36">
      <c r="W154" s="4"/>
      <c r="X154" s="4"/>
      <c r="Y154" s="4"/>
      <c r="Z154" s="4"/>
      <c r="AA154" s="4"/>
    </row>
    <row r="155" spans="1:36" ht="15" thickBot="1">
      <c r="G155" s="4"/>
      <c r="H155" s="4"/>
      <c r="I155" s="4"/>
      <c r="J155" s="4"/>
      <c r="K155" s="4"/>
      <c r="L155" s="4"/>
      <c r="M155" s="4"/>
      <c r="N155" s="4"/>
      <c r="O155" s="4"/>
      <c r="P155" s="4"/>
      <c r="Q155" s="4"/>
      <c r="R155" s="4"/>
      <c r="S155" s="4"/>
      <c r="T155" s="4"/>
      <c r="U155" s="4"/>
      <c r="V155" s="4"/>
      <c r="W155" s="4"/>
      <c r="X155" s="4"/>
      <c r="Y155" s="4"/>
      <c r="Z155" s="4"/>
      <c r="AA155" s="4"/>
    </row>
    <row r="156" spans="1:36" ht="15" thickBot="1">
      <c r="A156" s="409" t="s">
        <v>17</v>
      </c>
      <c r="B156" s="410"/>
      <c r="C156" s="59" t="s">
        <v>0</v>
      </c>
      <c r="D156" s="59" t="s">
        <v>5</v>
      </c>
      <c r="E156" s="59" t="s">
        <v>6</v>
      </c>
      <c r="F156" s="369" t="s">
        <v>7</v>
      </c>
      <c r="G156" s="4"/>
      <c r="H156" s="4"/>
      <c r="I156" s="4"/>
      <c r="J156" s="4"/>
      <c r="K156" s="4"/>
      <c r="L156" s="4"/>
      <c r="M156" s="4"/>
      <c r="N156" s="4"/>
      <c r="O156" s="4"/>
      <c r="P156" s="4"/>
      <c r="Q156" s="4"/>
      <c r="R156" s="4"/>
      <c r="S156" s="4"/>
      <c r="T156" s="4"/>
      <c r="U156" s="4"/>
      <c r="V156" s="4"/>
      <c r="W156" s="4"/>
      <c r="X156" s="4"/>
      <c r="Y156" s="4"/>
      <c r="Z156" s="4"/>
      <c r="AA156" s="4"/>
    </row>
    <row r="157" spans="1:36">
      <c r="G157" s="4"/>
      <c r="H157" s="4"/>
      <c r="I157" s="4"/>
      <c r="J157" s="4"/>
      <c r="K157" s="4"/>
      <c r="L157" s="4"/>
      <c r="M157" s="4"/>
      <c r="N157" s="4"/>
      <c r="O157" s="4"/>
      <c r="P157" s="4"/>
      <c r="Q157" s="4"/>
      <c r="R157" s="4"/>
      <c r="S157" s="4"/>
      <c r="T157" s="4"/>
      <c r="U157" s="4"/>
      <c r="V157" s="4"/>
      <c r="W157" s="4"/>
      <c r="X157" s="4"/>
      <c r="Y157" s="4"/>
      <c r="Z157" s="4"/>
      <c r="AA157" s="4"/>
    </row>
    <row r="158" spans="1:36">
      <c r="A158" s="130">
        <v>1</v>
      </c>
      <c r="B158" s="129" t="s">
        <v>72</v>
      </c>
      <c r="C158" s="74">
        <v>0.5</v>
      </c>
      <c r="D158" s="75">
        <v>3</v>
      </c>
      <c r="E158" s="75">
        <v>1</v>
      </c>
      <c r="F158" s="370">
        <f>MROUND(DL*C158,AR)</f>
        <v>50</v>
      </c>
      <c r="G158" s="76"/>
      <c r="H158" s="4"/>
      <c r="K158" s="100">
        <f>+D158*E158</f>
        <v>3</v>
      </c>
      <c r="L158" s="98">
        <f>+K158*F158</f>
        <v>150</v>
      </c>
      <c r="M158" s="76"/>
      <c r="N158" s="76"/>
      <c r="O158" s="76"/>
      <c r="P158" s="76"/>
      <c r="Q158" s="76"/>
      <c r="R158" s="76" t="str">
        <f>IF(ISNUMBER(SEARCH("bench",$B158)),IF($C158&gt;=0.5,IF($C158&lt;0.6,$D158*$E158," ")," ")," ")</f>
        <v xml:space="preserve"> </v>
      </c>
      <c r="S158" s="76" t="str">
        <f>IF(ISNUMBER(SEARCH("bench",$B158)),IF($C158&gt;=0.6,IF($C158&lt;0.7,$D158*$E158," ")," ")," ")</f>
        <v xml:space="preserve"> </v>
      </c>
      <c r="T158" s="76" t="str">
        <f>IF(ISNUMBER(SEARCH("bench",$B158)),IF($C158&gt;=0.7,IF($C158&lt;0.8,$D158*$E158," ")," ")," ")</f>
        <v xml:space="preserve"> </v>
      </c>
      <c r="U158" s="76" t="str">
        <f>IF(ISNUMBER(SEARCH("bench",$B158)),IF($C158&gt;=0.8,IF($C158&lt;0.9,$D158*$E158," ")," ")," ")</f>
        <v xml:space="preserve"> </v>
      </c>
      <c r="V158" s="76" t="str">
        <f>IF(ISNUMBER(SEARCH("bench",$B158)),IF($C158&gt;=0.9,$D158*$E158," ")," ")</f>
        <v xml:space="preserve"> </v>
      </c>
      <c r="W158" s="103">
        <f t="shared" ref="W158:W161" si="104">IF(ISNUMBER(SEARCH("deadlift",$B158)),IF($C158&gt;=0.5,IF($C158&lt;0.6,$D158*$E158," ")," ")," ")</f>
        <v>3</v>
      </c>
      <c r="X158" s="103" t="str">
        <f t="shared" ref="X158:X161" si="105">IF(ISNUMBER(SEARCH("deadlift",$B158)),IF($C158&gt;=0.6,IF($C158&lt;0.7,$D158*$E158," ")," ")," ")</f>
        <v xml:space="preserve"> </v>
      </c>
      <c r="Y158" s="103" t="str">
        <f t="shared" ref="Y158:Y161" si="106">IF(ISNUMBER(SEARCH("deadlift",$B158)),IF($C158&gt;=0.7,IF($C158&lt;0.8,$D158*$E158," ")," ")," ")</f>
        <v xml:space="preserve"> </v>
      </c>
      <c r="Z158" s="103" t="str">
        <f t="shared" ref="Z158:Z161" si="107">IF(ISNUMBER(SEARCH("deadlift",$B158)),IF($C158&gt;=0.8,IF($C158&lt;0.9,$D158*$E158," ")," ")," ")</f>
        <v xml:space="preserve"> </v>
      </c>
      <c r="AA158" s="103" t="str">
        <f t="shared" ref="AA158:AA161" si="108">IF(ISNUMBER(SEARCH("deadlift",$B158)),IF($C158&gt;=0.9,$D158*$E158," ")," ")</f>
        <v xml:space="preserve"> </v>
      </c>
      <c r="AB158" s="77"/>
      <c r="AC158" s="70"/>
      <c r="AD158" s="78"/>
      <c r="AE158" s="78"/>
      <c r="AF158" s="78"/>
      <c r="AG158" s="78"/>
      <c r="AH158" s="78"/>
      <c r="AI158" s="78"/>
      <c r="AJ158" s="79"/>
    </row>
    <row r="159" spans="1:36">
      <c r="A159" s="80"/>
      <c r="B159" s="81" t="str">
        <f>+B158</f>
        <v>Deadlift to knees</v>
      </c>
      <c r="C159" s="74">
        <v>0.6</v>
      </c>
      <c r="D159" s="75">
        <v>3</v>
      </c>
      <c r="E159" s="75">
        <v>1</v>
      </c>
      <c r="F159" s="370">
        <f>MROUND(DL*C159,AR)</f>
        <v>60</v>
      </c>
      <c r="G159" s="4"/>
      <c r="H159" s="4"/>
      <c r="K159" s="98">
        <f>+D159*E159</f>
        <v>3</v>
      </c>
      <c r="L159" s="98">
        <f>+K159*F159</f>
        <v>180</v>
      </c>
      <c r="M159" s="4"/>
      <c r="N159" s="4"/>
      <c r="O159" s="4"/>
      <c r="P159" s="4"/>
      <c r="Q159" s="4"/>
      <c r="R159" s="4" t="str">
        <f>IF(ISNUMBER(SEARCH("bench",$B159)),IF($C159&gt;=0.5,IF($C159&lt;0.6,$D159*$E159," ")," ")," ")</f>
        <v xml:space="preserve"> </v>
      </c>
      <c r="S159" s="4" t="str">
        <f>IF(ISNUMBER(SEARCH("bench",$B159)),IF($C159&gt;=0.6,IF($C159&lt;0.7,$D159*$E159," ")," ")," ")</f>
        <v xml:space="preserve"> </v>
      </c>
      <c r="T159" s="4" t="str">
        <f>IF(ISNUMBER(SEARCH("bench",$B159)),IF($C159&gt;=0.7,IF($C159&lt;0.8,$D159*$E159," ")," ")," ")</f>
        <v xml:space="preserve"> </v>
      </c>
      <c r="U159" s="4" t="str">
        <f>IF(ISNUMBER(SEARCH("bench",$B159)),IF($C159&gt;=0.8,IF($C159&lt;0.9,$D159*$E159," ")," ")," ")</f>
        <v xml:space="preserve"> </v>
      </c>
      <c r="V159" s="4" t="str">
        <f>IF(ISNUMBER(SEARCH("bench",$B159)),IF($C159&gt;=0.9,$D159*$E159," ")," ")</f>
        <v xml:space="preserve"> </v>
      </c>
      <c r="W159" s="103" t="str">
        <f t="shared" si="104"/>
        <v xml:space="preserve"> </v>
      </c>
      <c r="X159" s="103">
        <f t="shared" si="105"/>
        <v>3</v>
      </c>
      <c r="Y159" s="103" t="str">
        <f t="shared" si="106"/>
        <v xml:space="preserve"> </v>
      </c>
      <c r="Z159" s="103" t="str">
        <f t="shared" si="107"/>
        <v xml:space="preserve"> </v>
      </c>
      <c r="AA159" s="103" t="str">
        <f t="shared" si="108"/>
        <v xml:space="preserve"> </v>
      </c>
      <c r="AB159" s="5"/>
      <c r="AC159" s="82"/>
      <c r="AD159" s="8"/>
      <c r="AE159" s="8"/>
      <c r="AF159" s="8"/>
      <c r="AG159" s="8"/>
      <c r="AH159" s="8"/>
      <c r="AI159" s="8"/>
      <c r="AJ159" s="16"/>
    </row>
    <row r="160" spans="1:36">
      <c r="A160" s="80"/>
      <c r="B160" s="81" t="str">
        <f t="shared" ref="B160:B161" si="109">+B159</f>
        <v>Deadlift to knees</v>
      </c>
      <c r="C160" s="74">
        <v>0.7</v>
      </c>
      <c r="D160" s="75">
        <v>3</v>
      </c>
      <c r="E160" s="75">
        <v>1</v>
      </c>
      <c r="F160" s="370">
        <f>MROUND(DL*C160,AR)</f>
        <v>70</v>
      </c>
      <c r="G160" s="4"/>
      <c r="H160" s="4"/>
      <c r="K160" s="98">
        <f>+D160*E160</f>
        <v>3</v>
      </c>
      <c r="L160" s="98">
        <f>+K160*F160</f>
        <v>210</v>
      </c>
      <c r="M160" s="4"/>
      <c r="N160" s="4"/>
      <c r="O160" s="4"/>
      <c r="P160" s="4"/>
      <c r="Q160" s="4"/>
      <c r="R160" s="4" t="str">
        <f>IF(ISNUMBER(SEARCH("bench",$B160)),IF($C160&gt;=0.5,IF($C160&lt;0.6,$D160*$E160," ")," ")," ")</f>
        <v xml:space="preserve"> </v>
      </c>
      <c r="S160" s="4" t="str">
        <f>IF(ISNUMBER(SEARCH("bench",$B160)),IF($C160&gt;=0.6,IF($C160&lt;0.7,$D160*$E160," ")," ")," ")</f>
        <v xml:space="preserve"> </v>
      </c>
      <c r="T160" s="4" t="str">
        <f>IF(ISNUMBER(SEARCH("bench",$B160)),IF($C160&gt;=0.7,IF($C160&lt;0.8,$D160*$E160," ")," ")," ")</f>
        <v xml:space="preserve"> </v>
      </c>
      <c r="U160" s="4" t="str">
        <f>IF(ISNUMBER(SEARCH("bench",$B160)),IF($C160&gt;=0.8,IF($C160&lt;0.9,$D160*$E160," ")," ")," ")</f>
        <v xml:space="preserve"> </v>
      </c>
      <c r="V160" s="4" t="str">
        <f>IF(ISNUMBER(SEARCH("bench",$B160)),IF($C160&gt;=0.9,$D160*$E160," ")," ")</f>
        <v xml:space="preserve"> </v>
      </c>
      <c r="W160" s="103" t="str">
        <f t="shared" si="104"/>
        <v xml:space="preserve"> </v>
      </c>
      <c r="X160" s="103" t="str">
        <f t="shared" si="105"/>
        <v xml:space="preserve"> </v>
      </c>
      <c r="Y160" s="103">
        <f t="shared" si="106"/>
        <v>3</v>
      </c>
      <c r="Z160" s="103" t="str">
        <f t="shared" si="107"/>
        <v xml:space="preserve"> </v>
      </c>
      <c r="AA160" s="103" t="str">
        <f t="shared" si="108"/>
        <v xml:space="preserve"> </v>
      </c>
      <c r="AB160" s="5"/>
      <c r="AC160" s="70"/>
      <c r="AD160" s="8"/>
      <c r="AE160" s="8"/>
      <c r="AF160" s="8"/>
      <c r="AG160" s="8"/>
      <c r="AH160" s="8"/>
      <c r="AI160" s="8"/>
      <c r="AJ160" s="16"/>
    </row>
    <row r="161" spans="1:36">
      <c r="A161" s="80"/>
      <c r="B161" s="81" t="str">
        <f t="shared" si="109"/>
        <v>Deadlift to knees</v>
      </c>
      <c r="C161" s="74">
        <v>0.75</v>
      </c>
      <c r="D161" s="75">
        <v>3</v>
      </c>
      <c r="E161" s="75">
        <v>4</v>
      </c>
      <c r="F161" s="370">
        <f>MROUND(DL*C161,AR)</f>
        <v>75</v>
      </c>
      <c r="G161" s="4"/>
      <c r="H161" s="4"/>
      <c r="K161" s="98">
        <f>+D161*E161</f>
        <v>12</v>
      </c>
      <c r="L161" s="98">
        <f>+K161*F161</f>
        <v>900</v>
      </c>
      <c r="M161" s="4"/>
      <c r="N161" s="4"/>
      <c r="O161" s="4"/>
      <c r="P161" s="4"/>
      <c r="Q161" s="4"/>
      <c r="R161" s="4" t="str">
        <f>IF(ISNUMBER(SEARCH("bench",$B161)),IF($C161&gt;=0.5,IF($C161&lt;0.6,$D161*$E161," ")," ")," ")</f>
        <v xml:space="preserve"> </v>
      </c>
      <c r="S161" s="4" t="str">
        <f>IF(ISNUMBER(SEARCH("bench",$B161)),IF($C161&gt;=0.6,IF($C161&lt;0.7,$D161*$E161," ")," ")," ")</f>
        <v xml:space="preserve"> </v>
      </c>
      <c r="T161" s="4" t="str">
        <f>IF(ISNUMBER(SEARCH("bench",$B161)),IF($C161&gt;=0.7,IF($C161&lt;0.8,$D161*$E161," ")," ")," ")</f>
        <v xml:space="preserve"> </v>
      </c>
      <c r="U161" s="4" t="str">
        <f>IF(ISNUMBER(SEARCH("bench",$B161)),IF($C161&gt;=0.8,IF($C161&lt;0.9,$D161*$E161," ")," ")," ")</f>
        <v xml:space="preserve"> </v>
      </c>
      <c r="V161" s="4" t="str">
        <f>IF(ISNUMBER(SEARCH("bench",$B161)),IF($C161&gt;=0.9,$D161*$E161," ")," ")</f>
        <v xml:space="preserve"> </v>
      </c>
      <c r="W161" s="103" t="str">
        <f t="shared" si="104"/>
        <v xml:space="preserve"> </v>
      </c>
      <c r="X161" s="103" t="str">
        <f t="shared" si="105"/>
        <v xml:space="preserve"> </v>
      </c>
      <c r="Y161" s="103">
        <f t="shared" si="106"/>
        <v>12</v>
      </c>
      <c r="Z161" s="103" t="str">
        <f t="shared" si="107"/>
        <v xml:space="preserve"> </v>
      </c>
      <c r="AA161" s="103" t="str">
        <f t="shared" si="108"/>
        <v xml:space="preserve"> </v>
      </c>
      <c r="AB161" s="5"/>
      <c r="AC161" s="70"/>
      <c r="AD161" s="70"/>
      <c r="AE161" s="6"/>
      <c r="AF161" s="6"/>
      <c r="AG161" s="8"/>
      <c r="AH161" s="8"/>
      <c r="AI161" s="8"/>
      <c r="AJ161" s="16"/>
    </row>
    <row r="162" spans="1:36">
      <c r="A162" s="31"/>
      <c r="B162" s="8"/>
      <c r="C162" s="8"/>
      <c r="D162" s="8"/>
      <c r="E162" s="8"/>
      <c r="F162" s="366"/>
      <c r="G162" s="4"/>
      <c r="H162" s="4"/>
      <c r="I162" s="4"/>
      <c r="J162" s="4"/>
      <c r="K162" s="4"/>
      <c r="L162" s="4"/>
      <c r="M162" s="4"/>
      <c r="N162" s="4"/>
      <c r="O162" s="4"/>
      <c r="P162" s="4"/>
      <c r="Q162" s="4"/>
      <c r="R162" s="4"/>
      <c r="S162" s="4"/>
      <c r="T162" s="4"/>
      <c r="U162" s="4"/>
      <c r="V162" s="4"/>
      <c r="W162" s="4"/>
      <c r="X162" s="4"/>
      <c r="Y162" s="4"/>
      <c r="Z162" s="4"/>
      <c r="AA162" s="4"/>
      <c r="AB162" s="5"/>
      <c r="AC162" s="8"/>
      <c r="AD162" s="8"/>
      <c r="AE162" s="8"/>
      <c r="AF162" s="8"/>
      <c r="AG162" s="8"/>
      <c r="AH162" s="8"/>
      <c r="AI162" s="8"/>
      <c r="AJ162" s="16"/>
    </row>
    <row r="163" spans="1:36">
      <c r="A163" s="21">
        <v>2</v>
      </c>
      <c r="B163" s="39" t="s">
        <v>8</v>
      </c>
      <c r="C163" s="28">
        <v>0.5</v>
      </c>
      <c r="D163" s="29">
        <v>6</v>
      </c>
      <c r="E163" s="30">
        <v>1</v>
      </c>
      <c r="F163" s="11">
        <f t="shared" ref="F163:F171" si="110">MROUND(BP*C163,AR)</f>
        <v>50</v>
      </c>
      <c r="G163" s="4"/>
      <c r="H163" s="4"/>
      <c r="I163" s="58">
        <f t="shared" ref="I163:I171" si="111">+D163*E163</f>
        <v>6</v>
      </c>
      <c r="J163" s="58">
        <f t="shared" ref="J163:J171" si="112">+I163*F163</f>
        <v>300</v>
      </c>
      <c r="K163" s="4"/>
      <c r="L163" s="4"/>
      <c r="M163" s="4"/>
      <c r="N163" s="4"/>
      <c r="O163" s="4"/>
      <c r="P163" s="4"/>
      <c r="Q163" s="4"/>
      <c r="R163" s="58">
        <f t="shared" ref="R163:R171" si="113">IF(ISNUMBER(SEARCH("bench",$B163)),IF($C163&gt;=0.5,IF($C163&lt;0.6,$D163*$E163," ")," ")," ")</f>
        <v>6</v>
      </c>
      <c r="S163" s="58" t="str">
        <f t="shared" ref="S163:S171" si="114">IF(ISNUMBER(SEARCH("bench",$B163)),IF($C163&gt;=0.6,IF($C163&lt;0.7,$D163*$E163," ")," ")," ")</f>
        <v xml:space="preserve"> </v>
      </c>
      <c r="T163" s="58" t="str">
        <f t="shared" ref="T163:T171" si="115">IF(ISNUMBER(SEARCH("bench",$B163)),IF($C163&gt;=0.7,IF($C163&lt;0.8,$D163*$E163," ")," ")," ")</f>
        <v xml:space="preserve"> </v>
      </c>
      <c r="U163" s="58" t="str">
        <f t="shared" ref="U163:U171" si="116">IF(ISNUMBER(SEARCH("bench",$B163)),IF($C163&gt;=0.8,IF($C163&lt;0.9,$D163*$E163," ")," ")," ")</f>
        <v xml:space="preserve"> </v>
      </c>
      <c r="V163" s="58" t="str">
        <f t="shared" ref="V163:V171" si="117">IF(ISNUMBER(SEARCH("bench",$B163)),IF($C163&gt;=0.9,$D163*$E163," ")," ")</f>
        <v xml:space="preserve"> </v>
      </c>
      <c r="W163" s="4"/>
      <c r="X163" s="4"/>
      <c r="Y163" s="4"/>
      <c r="Z163" s="4"/>
      <c r="AA163" s="4"/>
      <c r="AB163" s="5"/>
      <c r="AC163" s="22"/>
      <c r="AD163" s="8"/>
      <c r="AE163" s="8"/>
      <c r="AF163" s="8"/>
      <c r="AG163" s="8"/>
      <c r="AH163" s="8"/>
      <c r="AI163" s="8"/>
      <c r="AJ163" s="16"/>
    </row>
    <row r="164" spans="1:36">
      <c r="A164" s="15"/>
      <c r="B164" s="20" t="str">
        <f>+B163</f>
        <v>BenchPress</v>
      </c>
      <c r="C164" s="10">
        <v>0.6</v>
      </c>
      <c r="D164" s="11">
        <v>5</v>
      </c>
      <c r="E164" s="12">
        <v>1</v>
      </c>
      <c r="F164" s="11">
        <f t="shared" si="110"/>
        <v>60</v>
      </c>
      <c r="G164" s="4"/>
      <c r="H164" s="4"/>
      <c r="I164" s="58">
        <f t="shared" si="111"/>
        <v>5</v>
      </c>
      <c r="J164" s="58">
        <f t="shared" si="112"/>
        <v>300</v>
      </c>
      <c r="K164" s="4"/>
      <c r="L164" s="4"/>
      <c r="M164" s="4"/>
      <c r="N164" s="4"/>
      <c r="O164" s="4"/>
      <c r="P164" s="4"/>
      <c r="Q164" s="4"/>
      <c r="R164" s="58" t="str">
        <f t="shared" si="113"/>
        <v xml:space="preserve"> </v>
      </c>
      <c r="S164" s="58">
        <f t="shared" si="114"/>
        <v>5</v>
      </c>
      <c r="T164" s="58" t="str">
        <f t="shared" si="115"/>
        <v xml:space="preserve"> </v>
      </c>
      <c r="U164" s="58" t="str">
        <f t="shared" si="116"/>
        <v xml:space="preserve"> </v>
      </c>
      <c r="V164" s="58" t="str">
        <f t="shared" si="117"/>
        <v xml:space="preserve"> </v>
      </c>
      <c r="W164" s="4"/>
      <c r="X164" s="4"/>
      <c r="Y164" s="4"/>
      <c r="Z164" s="4"/>
      <c r="AA164" s="4"/>
      <c r="AB164" s="5"/>
      <c r="AC164" s="7"/>
      <c r="AD164" s="8"/>
      <c r="AE164" s="8"/>
      <c r="AF164" s="8"/>
      <c r="AG164" s="8"/>
      <c r="AH164" s="8"/>
      <c r="AI164" s="8"/>
      <c r="AJ164" s="16"/>
    </row>
    <row r="165" spans="1:36">
      <c r="A165" s="21"/>
      <c r="B165" s="20" t="str">
        <f t="shared" ref="B165:B167" si="118">+B164</f>
        <v>BenchPress</v>
      </c>
      <c r="C165" s="10">
        <v>0.7</v>
      </c>
      <c r="D165" s="11">
        <v>4</v>
      </c>
      <c r="E165" s="12">
        <v>1</v>
      </c>
      <c r="F165" s="11">
        <f t="shared" si="110"/>
        <v>70</v>
      </c>
      <c r="G165" s="4"/>
      <c r="H165" s="4"/>
      <c r="I165" s="58">
        <f t="shared" si="111"/>
        <v>4</v>
      </c>
      <c r="J165" s="58">
        <f t="shared" si="112"/>
        <v>280</v>
      </c>
      <c r="K165" s="4"/>
      <c r="L165" s="4"/>
      <c r="M165" s="4"/>
      <c r="N165" s="4"/>
      <c r="O165" s="4"/>
      <c r="P165" s="4"/>
      <c r="Q165" s="4"/>
      <c r="R165" s="58" t="str">
        <f t="shared" si="113"/>
        <v xml:space="preserve"> </v>
      </c>
      <c r="S165" s="58" t="str">
        <f t="shared" si="114"/>
        <v xml:space="preserve"> </v>
      </c>
      <c r="T165" s="58">
        <f t="shared" si="115"/>
        <v>4</v>
      </c>
      <c r="U165" s="58" t="str">
        <f t="shared" si="116"/>
        <v xml:space="preserve"> </v>
      </c>
      <c r="V165" s="58" t="str">
        <f t="shared" si="117"/>
        <v xml:space="preserve"> </v>
      </c>
      <c r="W165" s="4"/>
      <c r="X165" s="4"/>
      <c r="Y165" s="4"/>
      <c r="Z165" s="4"/>
      <c r="AA165" s="4"/>
      <c r="AB165" s="5"/>
      <c r="AC165" s="6"/>
      <c r="AD165" s="8"/>
      <c r="AE165" s="8"/>
      <c r="AF165" s="8"/>
      <c r="AG165" s="8"/>
      <c r="AH165" s="8"/>
      <c r="AI165" s="8"/>
      <c r="AJ165" s="16"/>
    </row>
    <row r="166" spans="1:36">
      <c r="A166" s="15"/>
      <c r="B166" s="20" t="str">
        <f t="shared" si="118"/>
        <v>BenchPress</v>
      </c>
      <c r="C166" s="10">
        <v>0.75</v>
      </c>
      <c r="D166" s="11">
        <v>3</v>
      </c>
      <c r="E166" s="12">
        <v>2</v>
      </c>
      <c r="F166" s="11">
        <f t="shared" si="110"/>
        <v>75</v>
      </c>
      <c r="G166" s="4"/>
      <c r="H166" s="4"/>
      <c r="I166" s="58">
        <f t="shared" si="111"/>
        <v>6</v>
      </c>
      <c r="J166" s="58">
        <f t="shared" si="112"/>
        <v>450</v>
      </c>
      <c r="K166" s="4"/>
      <c r="L166" s="4"/>
      <c r="M166" s="4"/>
      <c r="N166" s="4"/>
      <c r="O166" s="4"/>
      <c r="P166" s="4"/>
      <c r="Q166" s="4"/>
      <c r="R166" s="58" t="str">
        <f t="shared" si="113"/>
        <v xml:space="preserve"> </v>
      </c>
      <c r="S166" s="58" t="str">
        <f t="shared" si="114"/>
        <v xml:space="preserve"> </v>
      </c>
      <c r="T166" s="58">
        <f t="shared" si="115"/>
        <v>6</v>
      </c>
      <c r="U166" s="58" t="str">
        <f t="shared" si="116"/>
        <v xml:space="preserve"> </v>
      </c>
      <c r="V166" s="58" t="str">
        <f t="shared" si="117"/>
        <v xml:space="preserve"> </v>
      </c>
      <c r="W166" s="4"/>
      <c r="X166" s="4"/>
      <c r="Y166" s="4"/>
      <c r="Z166" s="4"/>
      <c r="AA166" s="4"/>
      <c r="AB166" s="5"/>
      <c r="AC166" s="6"/>
      <c r="AD166" s="6"/>
      <c r="AE166" s="8"/>
      <c r="AF166" s="8"/>
      <c r="AG166" s="8"/>
      <c r="AH166" s="8"/>
      <c r="AI166" s="8"/>
      <c r="AJ166" s="16"/>
    </row>
    <row r="167" spans="1:36">
      <c r="A167" s="15"/>
      <c r="B167" s="20" t="str">
        <f t="shared" si="118"/>
        <v>BenchPress</v>
      </c>
      <c r="C167" s="10">
        <v>0.8</v>
      </c>
      <c r="D167" s="11">
        <v>2</v>
      </c>
      <c r="E167" s="12">
        <v>2</v>
      </c>
      <c r="F167" s="11">
        <f t="shared" si="110"/>
        <v>80</v>
      </c>
      <c r="G167" s="4"/>
      <c r="H167" s="4"/>
      <c r="I167" s="58">
        <f t="shared" si="111"/>
        <v>4</v>
      </c>
      <c r="J167" s="58">
        <f t="shared" si="112"/>
        <v>320</v>
      </c>
      <c r="K167" s="4"/>
      <c r="L167" s="4"/>
      <c r="M167" s="4"/>
      <c r="N167" s="4"/>
      <c r="O167" s="4"/>
      <c r="P167" s="4"/>
      <c r="Q167" s="4"/>
      <c r="R167" s="58" t="str">
        <f t="shared" si="113"/>
        <v xml:space="preserve"> </v>
      </c>
      <c r="S167" s="58" t="str">
        <f t="shared" si="114"/>
        <v xml:space="preserve"> </v>
      </c>
      <c r="T167" s="58" t="str">
        <f t="shared" si="115"/>
        <v xml:space="preserve"> </v>
      </c>
      <c r="U167" s="58">
        <f t="shared" si="116"/>
        <v>4</v>
      </c>
      <c r="V167" s="58" t="str">
        <f t="shared" si="117"/>
        <v xml:space="preserve"> </v>
      </c>
      <c r="W167" s="4"/>
      <c r="X167" s="4"/>
      <c r="Y167" s="4"/>
      <c r="Z167" s="4"/>
      <c r="AA167" s="4"/>
      <c r="AB167" s="5"/>
      <c r="AC167" s="41"/>
      <c r="AD167" s="6"/>
      <c r="AE167" s="8"/>
      <c r="AF167" s="8"/>
      <c r="AG167" s="8"/>
      <c r="AH167" s="8"/>
      <c r="AI167" s="8"/>
      <c r="AJ167" s="16"/>
    </row>
    <row r="168" spans="1:36">
      <c r="A168" s="15"/>
      <c r="B168" s="20" t="str">
        <f>+B167</f>
        <v>BenchPress</v>
      </c>
      <c r="C168" s="10">
        <v>0.75</v>
      </c>
      <c r="D168" s="11">
        <v>3</v>
      </c>
      <c r="E168" s="12">
        <v>1</v>
      </c>
      <c r="F168" s="11">
        <f t="shared" si="110"/>
        <v>75</v>
      </c>
      <c r="G168" s="4"/>
      <c r="H168" s="4"/>
      <c r="I168" s="58">
        <f t="shared" si="111"/>
        <v>3</v>
      </c>
      <c r="J168" s="58">
        <f t="shared" si="112"/>
        <v>225</v>
      </c>
      <c r="K168" s="4"/>
      <c r="L168" s="4"/>
      <c r="M168" s="4"/>
      <c r="N168" s="4"/>
      <c r="O168" s="4"/>
      <c r="P168" s="4"/>
      <c r="Q168" s="4"/>
      <c r="R168" s="58" t="str">
        <f t="shared" si="113"/>
        <v xml:space="preserve"> </v>
      </c>
      <c r="S168" s="58" t="str">
        <f t="shared" si="114"/>
        <v xml:space="preserve"> </v>
      </c>
      <c r="T168" s="58">
        <f t="shared" si="115"/>
        <v>3</v>
      </c>
      <c r="U168" s="58" t="str">
        <f t="shared" si="116"/>
        <v xml:space="preserve"> </v>
      </c>
      <c r="V168" s="58" t="str">
        <f t="shared" si="117"/>
        <v xml:space="preserve"> </v>
      </c>
      <c r="W168" s="4"/>
      <c r="X168" s="4"/>
      <c r="Y168" s="4"/>
      <c r="Z168" s="4"/>
      <c r="AA168" s="4"/>
      <c r="AB168" s="5"/>
      <c r="AC168" s="6"/>
      <c r="AD168" s="8"/>
      <c r="AE168" s="8"/>
      <c r="AF168" s="8"/>
      <c r="AG168" s="8"/>
      <c r="AH168" s="8"/>
      <c r="AI168" s="8"/>
      <c r="AJ168" s="16"/>
    </row>
    <row r="169" spans="1:36">
      <c r="A169" s="21"/>
      <c r="B169" s="20" t="str">
        <f t="shared" ref="B169" si="119">+B168</f>
        <v>BenchPress</v>
      </c>
      <c r="C169" s="10">
        <v>0.7</v>
      </c>
      <c r="D169" s="11">
        <v>4</v>
      </c>
      <c r="E169" s="12">
        <v>1</v>
      </c>
      <c r="F169" s="11">
        <f t="shared" si="110"/>
        <v>70</v>
      </c>
      <c r="G169" s="4"/>
      <c r="H169" s="4"/>
      <c r="I169" s="58">
        <f t="shared" si="111"/>
        <v>4</v>
      </c>
      <c r="J169" s="58">
        <f t="shared" si="112"/>
        <v>280</v>
      </c>
      <c r="K169" s="4"/>
      <c r="L169" s="4"/>
      <c r="M169" s="4"/>
      <c r="N169" s="4"/>
      <c r="O169" s="4"/>
      <c r="P169" s="4"/>
      <c r="Q169" s="4"/>
      <c r="R169" s="58" t="str">
        <f t="shared" si="113"/>
        <v xml:space="preserve"> </v>
      </c>
      <c r="S169" s="58" t="str">
        <f t="shared" si="114"/>
        <v xml:space="preserve"> </v>
      </c>
      <c r="T169" s="58">
        <f t="shared" si="115"/>
        <v>4</v>
      </c>
      <c r="U169" s="58" t="str">
        <f t="shared" si="116"/>
        <v xml:space="preserve"> </v>
      </c>
      <c r="V169" s="58" t="str">
        <f t="shared" si="117"/>
        <v xml:space="preserve"> </v>
      </c>
      <c r="W169" s="4"/>
      <c r="X169" s="4"/>
      <c r="Y169" s="4"/>
      <c r="Z169" s="4"/>
      <c r="AA169" s="4"/>
      <c r="AB169" s="5"/>
      <c r="AC169" s="6"/>
      <c r="AD169" s="8"/>
      <c r="AE169" s="8"/>
      <c r="AF169" s="8"/>
      <c r="AG169" s="8"/>
      <c r="AH169" s="8"/>
      <c r="AI169" s="8"/>
      <c r="AJ169" s="16"/>
    </row>
    <row r="170" spans="1:36">
      <c r="A170" s="21"/>
      <c r="B170" s="20" t="str">
        <f>+B169</f>
        <v>BenchPress</v>
      </c>
      <c r="C170" s="10">
        <v>0.6</v>
      </c>
      <c r="D170" s="11">
        <v>6</v>
      </c>
      <c r="E170" s="12">
        <v>1</v>
      </c>
      <c r="F170" s="11">
        <f t="shared" si="110"/>
        <v>60</v>
      </c>
      <c r="G170" s="4"/>
      <c r="H170" s="4"/>
      <c r="I170" s="58">
        <f t="shared" si="111"/>
        <v>6</v>
      </c>
      <c r="J170" s="58">
        <f t="shared" si="112"/>
        <v>360</v>
      </c>
      <c r="K170" s="4"/>
      <c r="L170" s="4"/>
      <c r="M170" s="4"/>
      <c r="N170" s="4"/>
      <c r="O170" s="4"/>
      <c r="P170" s="4"/>
      <c r="Q170" s="4"/>
      <c r="R170" s="58" t="str">
        <f t="shared" si="113"/>
        <v xml:space="preserve"> </v>
      </c>
      <c r="S170" s="58">
        <f t="shared" si="114"/>
        <v>6</v>
      </c>
      <c r="T170" s="58" t="str">
        <f t="shared" si="115"/>
        <v xml:space="preserve"> </v>
      </c>
      <c r="U170" s="58" t="str">
        <f t="shared" si="116"/>
        <v xml:space="preserve"> </v>
      </c>
      <c r="V170" s="58" t="str">
        <f t="shared" si="117"/>
        <v xml:space="preserve"> </v>
      </c>
      <c r="W170" s="4"/>
      <c r="X170" s="4"/>
      <c r="Y170" s="4"/>
      <c r="Z170" s="4"/>
      <c r="AA170" s="4"/>
      <c r="AB170" s="5"/>
      <c r="AC170" s="6"/>
      <c r="AD170" s="8"/>
      <c r="AE170" s="8"/>
      <c r="AF170" s="8"/>
      <c r="AG170" s="8"/>
      <c r="AH170" s="8"/>
      <c r="AI170" s="8"/>
      <c r="AJ170" s="16"/>
    </row>
    <row r="171" spans="1:36">
      <c r="A171" s="21"/>
      <c r="B171" s="20" t="str">
        <f>+B170</f>
        <v>BenchPress</v>
      </c>
      <c r="C171" s="10">
        <v>0.5</v>
      </c>
      <c r="D171" s="11">
        <v>8</v>
      </c>
      <c r="E171" s="12">
        <v>1</v>
      </c>
      <c r="F171" s="11">
        <f t="shared" si="110"/>
        <v>50</v>
      </c>
      <c r="G171" s="4"/>
      <c r="H171" s="4"/>
      <c r="I171" s="58">
        <f t="shared" si="111"/>
        <v>8</v>
      </c>
      <c r="J171" s="58">
        <f t="shared" si="112"/>
        <v>400</v>
      </c>
      <c r="K171" s="4"/>
      <c r="L171" s="4"/>
      <c r="M171" s="4"/>
      <c r="N171" s="4"/>
      <c r="O171" s="4"/>
      <c r="P171" s="4"/>
      <c r="Q171" s="4"/>
      <c r="R171" s="58">
        <f t="shared" si="113"/>
        <v>8</v>
      </c>
      <c r="S171" s="58" t="str">
        <f t="shared" si="114"/>
        <v xml:space="preserve"> </v>
      </c>
      <c r="T171" s="58" t="str">
        <f t="shared" si="115"/>
        <v xml:space="preserve"> </v>
      </c>
      <c r="U171" s="58" t="str">
        <f t="shared" si="116"/>
        <v xml:space="preserve"> </v>
      </c>
      <c r="V171" s="58" t="str">
        <f t="shared" si="117"/>
        <v xml:space="preserve"> </v>
      </c>
      <c r="W171" s="4"/>
      <c r="X171" s="4"/>
      <c r="Y171" s="4"/>
      <c r="Z171" s="4"/>
      <c r="AA171" s="4"/>
      <c r="AB171" s="5"/>
      <c r="AC171" s="6"/>
      <c r="AD171" s="8"/>
      <c r="AE171" s="8"/>
      <c r="AF171" s="8"/>
      <c r="AG171" s="8"/>
      <c r="AH171" s="8"/>
      <c r="AI171" s="8"/>
      <c r="AJ171" s="16"/>
    </row>
    <row r="172" spans="1:36">
      <c r="A172" s="31"/>
      <c r="B172" s="8"/>
      <c r="C172" s="8"/>
      <c r="D172" s="8"/>
      <c r="E172" s="8"/>
      <c r="F172" s="366"/>
      <c r="G172" s="4"/>
      <c r="H172" s="4"/>
      <c r="I172" s="4"/>
      <c r="J172" s="4"/>
      <c r="K172" s="4"/>
      <c r="L172" s="4"/>
      <c r="M172" s="4"/>
      <c r="N172" s="4"/>
      <c r="O172" s="4"/>
      <c r="P172" s="4"/>
      <c r="Q172" s="4"/>
      <c r="R172" s="4"/>
      <c r="S172" s="4"/>
      <c r="T172" s="4"/>
      <c r="U172" s="4"/>
      <c r="V172" s="4"/>
      <c r="W172" s="4"/>
      <c r="X172" s="4"/>
      <c r="Y172" s="4"/>
      <c r="Z172" s="4"/>
      <c r="AA172" s="4"/>
      <c r="AB172" s="5"/>
      <c r="AC172" s="8"/>
      <c r="AD172" s="8"/>
      <c r="AE172" s="8"/>
      <c r="AF172" s="8"/>
      <c r="AG172" s="8"/>
      <c r="AH172" s="8"/>
      <c r="AI172" s="8"/>
      <c r="AJ172" s="16"/>
    </row>
    <row r="173" spans="1:36">
      <c r="A173" s="130">
        <v>3</v>
      </c>
      <c r="B173" s="129" t="s">
        <v>77</v>
      </c>
      <c r="C173" s="74">
        <v>0.6</v>
      </c>
      <c r="D173" s="75">
        <v>4</v>
      </c>
      <c r="E173" s="75">
        <v>1</v>
      </c>
      <c r="F173" s="370">
        <f>MROUND(DL*C173,AR)</f>
        <v>60</v>
      </c>
      <c r="G173" s="4"/>
      <c r="H173" s="4"/>
      <c r="K173" s="98">
        <f>+D173*E173</f>
        <v>4</v>
      </c>
      <c r="L173" s="98">
        <f>+K173*F173</f>
        <v>240</v>
      </c>
      <c r="M173" s="4"/>
      <c r="N173" s="4"/>
      <c r="O173" s="4"/>
      <c r="P173" s="4"/>
      <c r="Q173" s="4"/>
      <c r="R173" s="4" t="str">
        <f>IF(ISNUMBER(SEARCH("bench",$B173)),IF($C173&gt;=0.5,IF($C173&lt;0.6,$D173*$E173," ")," ")," ")</f>
        <v xml:space="preserve"> </v>
      </c>
      <c r="S173" s="4" t="str">
        <f>IF(ISNUMBER(SEARCH("bench",$B173)),IF($C173&gt;=0.6,IF($C173&lt;0.7,$D173*$E173," ")," ")," ")</f>
        <v xml:space="preserve"> </v>
      </c>
      <c r="T173" s="4" t="str">
        <f>IF(ISNUMBER(SEARCH("bench",$B173)),IF($C173&gt;=0.7,IF($C173&lt;0.8,$D173*$E173," ")," ")," ")</f>
        <v xml:space="preserve"> </v>
      </c>
      <c r="U173" s="4" t="str">
        <f>IF(ISNUMBER(SEARCH("bench",$B173)),IF($C173&gt;=0.8,IF($C173&lt;0.9,$D173*$E173," ")," ")," ")</f>
        <v xml:space="preserve"> </v>
      </c>
      <c r="V173" s="4" t="str">
        <f>IF(ISNUMBER(SEARCH("bench",$B173)),IF($C173&gt;=0.9,$D173*$E173," ")," ")</f>
        <v xml:space="preserve"> </v>
      </c>
      <c r="W173" s="103" t="str">
        <f t="shared" ref="W173:W175" si="120">IF(ISNUMBER(SEARCH("deadlift",$B173)),IF($C173&gt;=0.5,IF($C173&lt;0.6,$D173*$E173," ")," ")," ")</f>
        <v xml:space="preserve"> </v>
      </c>
      <c r="X173" s="103">
        <f t="shared" ref="X173:X175" si="121">IF(ISNUMBER(SEARCH("deadlift",$B173)),IF($C173&gt;=0.6,IF($C173&lt;0.7,$D173*$E173," ")," ")," ")</f>
        <v>4</v>
      </c>
      <c r="Y173" s="103" t="str">
        <f t="shared" ref="Y173:Y175" si="122">IF(ISNUMBER(SEARCH("deadlift",$B173)),IF($C173&gt;=0.7,IF($C173&lt;0.8,$D173*$E173," ")," ")," ")</f>
        <v xml:space="preserve"> </v>
      </c>
      <c r="Z173" s="103" t="str">
        <f t="shared" ref="Z173:Z175" si="123">IF(ISNUMBER(SEARCH("deadlift",$B173)),IF($C173&gt;=0.8,IF($C173&lt;0.9,$D173*$E173," ")," ")," ")</f>
        <v xml:space="preserve"> </v>
      </c>
      <c r="AA173" s="103" t="str">
        <f t="shared" ref="AA173:AA175" si="124">IF(ISNUMBER(SEARCH("deadlift",$B173)),IF($C173&gt;=0.9,$D173*$E173," ")," ")</f>
        <v xml:space="preserve"> </v>
      </c>
      <c r="AB173" s="5"/>
      <c r="AC173" s="84"/>
      <c r="AD173" s="8"/>
      <c r="AE173" s="8"/>
      <c r="AF173" s="8"/>
      <c r="AG173" s="8"/>
      <c r="AH173" s="8"/>
      <c r="AI173" s="8"/>
      <c r="AJ173" s="16"/>
    </row>
    <row r="174" spans="1:36">
      <c r="A174" s="80"/>
      <c r="B174" s="81" t="str">
        <f>+B173</f>
        <v>Deadlift from pins, 5-10 cm below knees</v>
      </c>
      <c r="C174" s="74">
        <v>0.7</v>
      </c>
      <c r="D174" s="75">
        <v>4</v>
      </c>
      <c r="E174" s="75">
        <v>1</v>
      </c>
      <c r="F174" s="370">
        <f>MROUND(DL*C174,AR)</f>
        <v>70</v>
      </c>
      <c r="G174" s="4"/>
      <c r="H174" s="4"/>
      <c r="K174" s="98">
        <f>+D174*E174</f>
        <v>4</v>
      </c>
      <c r="L174" s="98">
        <f>+K174*F174</f>
        <v>280</v>
      </c>
      <c r="M174" s="4"/>
      <c r="N174" s="4"/>
      <c r="O174" s="4"/>
      <c r="P174" s="4"/>
      <c r="Q174" s="4"/>
      <c r="R174" s="4" t="str">
        <f>IF(ISNUMBER(SEARCH("bench",$B174)),IF($C174&gt;=0.5,IF($C174&lt;0.6,$D174*$E174," ")," ")," ")</f>
        <v xml:space="preserve"> </v>
      </c>
      <c r="S174" s="4" t="str">
        <f>IF(ISNUMBER(SEARCH("bench",$B174)),IF($C174&gt;=0.6,IF($C174&lt;0.7,$D174*$E174," ")," ")," ")</f>
        <v xml:space="preserve"> </v>
      </c>
      <c r="T174" s="4" t="str">
        <f>IF(ISNUMBER(SEARCH("bench",$B174)),IF($C174&gt;=0.7,IF($C174&lt;0.8,$D174*$E174," ")," ")," ")</f>
        <v xml:space="preserve"> </v>
      </c>
      <c r="U174" s="4" t="str">
        <f>IF(ISNUMBER(SEARCH("bench",$B174)),IF($C174&gt;=0.8,IF($C174&lt;0.9,$D174*$E174," ")," ")," ")</f>
        <v xml:space="preserve"> </v>
      </c>
      <c r="V174" s="4" t="str">
        <f>IF(ISNUMBER(SEARCH("bench",$B174)),IF($C174&gt;=0.9,$D174*$E174," ")," ")</f>
        <v xml:space="preserve"> </v>
      </c>
      <c r="W174" s="103" t="str">
        <f t="shared" si="120"/>
        <v xml:space="preserve"> </v>
      </c>
      <c r="X174" s="103" t="str">
        <f t="shared" si="121"/>
        <v xml:space="preserve"> </v>
      </c>
      <c r="Y174" s="103">
        <f t="shared" si="122"/>
        <v>4</v>
      </c>
      <c r="Z174" s="103" t="str">
        <f t="shared" si="123"/>
        <v xml:space="preserve"> </v>
      </c>
      <c r="AA174" s="103" t="str">
        <f t="shared" si="124"/>
        <v xml:space="preserve"> </v>
      </c>
      <c r="AB174" s="5"/>
      <c r="AC174" s="70"/>
      <c r="AD174" s="8"/>
      <c r="AE174" s="8"/>
      <c r="AF174" s="8"/>
      <c r="AG174" s="8"/>
      <c r="AH174" s="8"/>
      <c r="AI174" s="8"/>
      <c r="AJ174" s="16"/>
    </row>
    <row r="175" spans="1:36">
      <c r="A175" s="89"/>
      <c r="B175" s="68" t="str">
        <f t="shared" ref="B175" si="125">+B174</f>
        <v>Deadlift from pins, 5-10 cm below knees</v>
      </c>
      <c r="C175" s="74">
        <v>0.8</v>
      </c>
      <c r="D175" s="75">
        <v>3</v>
      </c>
      <c r="E175" s="75">
        <v>4</v>
      </c>
      <c r="F175" s="370">
        <f>MROUND(DL*C175,AR)</f>
        <v>80</v>
      </c>
      <c r="G175" s="4"/>
      <c r="H175" s="4"/>
      <c r="K175" s="98">
        <f>+D175*E175</f>
        <v>12</v>
      </c>
      <c r="L175" s="98">
        <f>+K175*F175</f>
        <v>960</v>
      </c>
      <c r="M175" s="4"/>
      <c r="N175" s="4"/>
      <c r="O175" s="4"/>
      <c r="P175" s="4"/>
      <c r="Q175" s="4"/>
      <c r="R175" s="4" t="str">
        <f>IF(ISNUMBER(SEARCH("bench",$B175)),IF($C175&gt;=0.5,IF($C175&lt;0.6,$D175*$E175," ")," ")," ")</f>
        <v xml:space="preserve"> </v>
      </c>
      <c r="S175" s="4" t="str">
        <f>IF(ISNUMBER(SEARCH("bench",$B175)),IF($C175&gt;=0.6,IF($C175&lt;0.7,$D175*$E175," ")," ")," ")</f>
        <v xml:space="preserve"> </v>
      </c>
      <c r="T175" s="4" t="str">
        <f>IF(ISNUMBER(SEARCH("bench",$B175)),IF($C175&gt;=0.7,IF($C175&lt;0.8,$D175*$E175," ")," ")," ")</f>
        <v xml:space="preserve"> </v>
      </c>
      <c r="U175" s="4" t="str">
        <f>IF(ISNUMBER(SEARCH("bench",$B175)),IF($C175&gt;=0.8,IF($C175&lt;0.9,$D175*$E175," ")," ")," ")</f>
        <v xml:space="preserve"> </v>
      </c>
      <c r="V175" s="4" t="str">
        <f>IF(ISNUMBER(SEARCH("bench",$B175)),IF($C175&gt;=0.9,$D175*$E175," ")," ")</f>
        <v xml:space="preserve"> </v>
      </c>
      <c r="W175" s="103" t="str">
        <f t="shared" si="120"/>
        <v xml:space="preserve"> </v>
      </c>
      <c r="X175" s="103" t="str">
        <f t="shared" si="121"/>
        <v xml:space="preserve"> </v>
      </c>
      <c r="Y175" s="103" t="str">
        <f t="shared" si="122"/>
        <v xml:space="preserve"> </v>
      </c>
      <c r="Z175" s="103">
        <f t="shared" si="123"/>
        <v>12</v>
      </c>
      <c r="AA175" s="103" t="str">
        <f t="shared" si="124"/>
        <v xml:space="preserve"> </v>
      </c>
      <c r="AB175" s="5"/>
      <c r="AC175" s="6"/>
      <c r="AD175" s="6"/>
      <c r="AE175" s="6"/>
      <c r="AF175" s="6"/>
      <c r="AG175" s="8"/>
      <c r="AH175" s="8"/>
      <c r="AI175" s="8"/>
      <c r="AJ175" s="16"/>
    </row>
    <row r="176" spans="1:36">
      <c r="A176" s="31"/>
      <c r="B176" s="8"/>
      <c r="C176" s="8"/>
      <c r="D176" s="8"/>
      <c r="E176" s="8"/>
      <c r="F176" s="366"/>
      <c r="G176" s="4"/>
      <c r="H176" s="4"/>
      <c r="I176" s="4"/>
      <c r="J176" s="4"/>
      <c r="K176" s="4"/>
      <c r="L176" s="4"/>
      <c r="M176" s="4"/>
      <c r="N176" s="4"/>
      <c r="O176" s="4"/>
      <c r="P176" s="4"/>
      <c r="Q176" s="4"/>
      <c r="R176" s="4"/>
      <c r="S176" s="4"/>
      <c r="T176" s="4"/>
      <c r="U176" s="4"/>
      <c r="V176" s="4"/>
      <c r="W176" s="4"/>
      <c r="X176" s="4"/>
      <c r="Y176" s="4"/>
      <c r="Z176" s="4"/>
      <c r="AA176" s="4"/>
      <c r="AB176" s="5"/>
      <c r="AC176" s="8"/>
      <c r="AD176" s="8"/>
      <c r="AE176" s="8"/>
      <c r="AF176" s="8"/>
      <c r="AG176" s="8"/>
      <c r="AH176" s="8"/>
      <c r="AI176" s="8"/>
      <c r="AJ176" s="16"/>
    </row>
    <row r="177" spans="1:36">
      <c r="A177" s="23">
        <v>4</v>
      </c>
      <c r="B177" s="6" t="s">
        <v>50</v>
      </c>
      <c r="C177" s="24"/>
      <c r="D177" s="25">
        <v>8</v>
      </c>
      <c r="E177" s="26">
        <v>4</v>
      </c>
      <c r="F177" s="25"/>
      <c r="G177" s="4"/>
      <c r="H177" s="4"/>
      <c r="I177" s="4"/>
      <c r="J177" s="4"/>
      <c r="K177" s="4"/>
      <c r="L177" s="4"/>
      <c r="M177" s="4"/>
      <c r="N177" s="4"/>
      <c r="O177" s="4"/>
      <c r="P177" s="4"/>
      <c r="Q177" s="4"/>
      <c r="R177" s="4"/>
      <c r="S177" s="4"/>
      <c r="T177" s="4"/>
      <c r="U177" s="4"/>
      <c r="V177" s="4"/>
      <c r="W177" s="4"/>
      <c r="X177" s="4"/>
      <c r="Y177" s="4"/>
      <c r="Z177" s="4"/>
      <c r="AA177" s="4"/>
      <c r="AB177" s="8"/>
      <c r="AC177" s="22"/>
      <c r="AD177" s="22"/>
      <c r="AE177" s="22"/>
      <c r="AF177" s="22"/>
      <c r="AG177" s="8"/>
      <c r="AH177" s="8"/>
      <c r="AI177" s="8"/>
      <c r="AJ177" s="16"/>
    </row>
    <row r="178" spans="1:36">
      <c r="A178" s="23">
        <v>5</v>
      </c>
      <c r="B178" s="6" t="s">
        <v>4</v>
      </c>
      <c r="C178" s="24"/>
      <c r="D178" s="25">
        <v>10</v>
      </c>
      <c r="E178" s="26">
        <v>3</v>
      </c>
      <c r="F178" s="25"/>
      <c r="G178" s="4"/>
      <c r="H178" s="4"/>
      <c r="I178" s="4"/>
      <c r="J178" s="4"/>
      <c r="K178" s="4"/>
      <c r="L178" s="4"/>
      <c r="M178" s="4"/>
      <c r="N178" s="4"/>
      <c r="O178" s="4"/>
      <c r="P178" s="4"/>
      <c r="Q178" s="4"/>
      <c r="R178" s="4"/>
      <c r="S178" s="4"/>
      <c r="T178" s="4"/>
      <c r="U178" s="4"/>
      <c r="V178" s="4"/>
      <c r="W178" s="4"/>
      <c r="X178" s="4"/>
      <c r="Y178" s="4"/>
      <c r="Z178" s="4"/>
      <c r="AA178" s="4"/>
      <c r="AB178" s="27"/>
      <c r="AC178" s="22"/>
      <c r="AD178" s="22"/>
      <c r="AE178" s="22"/>
      <c r="AF178" s="27"/>
      <c r="AG178" s="27"/>
      <c r="AH178" s="27"/>
      <c r="AI178" s="27"/>
      <c r="AJ178" s="19"/>
    </row>
    <row r="179" spans="1:36" ht="15" thickBot="1">
      <c r="G179" s="4"/>
      <c r="H179" s="4"/>
      <c r="I179" s="4"/>
      <c r="J179" s="4"/>
      <c r="K179" s="4"/>
      <c r="L179" s="4"/>
      <c r="M179" s="4"/>
      <c r="N179" s="4"/>
      <c r="O179" s="4"/>
      <c r="P179" s="4"/>
      <c r="Q179" s="4"/>
      <c r="R179" s="4"/>
      <c r="S179" s="4"/>
      <c r="T179" s="4"/>
      <c r="U179" s="4"/>
      <c r="V179" s="4"/>
      <c r="W179" s="4"/>
      <c r="X179" s="4"/>
      <c r="Y179" s="4"/>
      <c r="Z179" s="4"/>
      <c r="AA179" s="4"/>
    </row>
    <row r="180" spans="1:36" ht="15" thickBot="1">
      <c r="A180" s="409" t="s">
        <v>34</v>
      </c>
      <c r="B180" s="410"/>
      <c r="C180" s="59" t="s">
        <v>0</v>
      </c>
      <c r="D180" s="59" t="s">
        <v>5</v>
      </c>
      <c r="E180" s="59" t="s">
        <v>6</v>
      </c>
      <c r="F180" s="369" t="s">
        <v>7</v>
      </c>
      <c r="G180" s="4"/>
      <c r="H180" s="4"/>
      <c r="I180" s="4"/>
      <c r="J180" s="4"/>
      <c r="K180" s="4"/>
      <c r="L180" s="4"/>
      <c r="M180" s="4"/>
      <c r="N180" s="4"/>
      <c r="O180" s="4"/>
      <c r="P180" s="4"/>
      <c r="Q180" s="4"/>
      <c r="R180" s="4"/>
      <c r="S180" s="4"/>
      <c r="T180" s="4"/>
      <c r="U180" s="4"/>
      <c r="V180" s="4"/>
      <c r="W180" s="4"/>
      <c r="X180" s="4"/>
      <c r="Y180" s="4"/>
      <c r="Z180" s="4"/>
      <c r="AA180" s="4"/>
    </row>
    <row r="181" spans="1:36">
      <c r="G181" s="4"/>
      <c r="H181" s="4"/>
      <c r="I181" s="4"/>
      <c r="J181" s="4"/>
      <c r="K181" s="4"/>
      <c r="L181" s="4"/>
      <c r="M181" s="4"/>
      <c r="N181" s="4"/>
      <c r="O181" s="4"/>
      <c r="P181" s="4"/>
      <c r="Q181" s="4"/>
      <c r="R181" s="4"/>
      <c r="S181" s="4"/>
      <c r="T181" s="4"/>
      <c r="U181" s="4"/>
      <c r="V181" s="4"/>
      <c r="W181" s="4"/>
      <c r="X181" s="4"/>
      <c r="Y181" s="4"/>
      <c r="Z181" s="4"/>
      <c r="AA181" s="4"/>
    </row>
    <row r="182" spans="1:36">
      <c r="A182" s="21">
        <v>1</v>
      </c>
      <c r="B182" s="9" t="s">
        <v>8</v>
      </c>
      <c r="C182" s="10">
        <v>0.5</v>
      </c>
      <c r="D182" s="11">
        <v>5</v>
      </c>
      <c r="E182" s="12">
        <v>1</v>
      </c>
      <c r="F182" s="11">
        <f t="shared" ref="F182:F185" si="126">MROUND(BP*C182,AR)</f>
        <v>50</v>
      </c>
      <c r="G182" s="4"/>
      <c r="H182" s="4"/>
      <c r="I182" s="58">
        <f t="shared" ref="I182:I185" si="127">+D182*E182</f>
        <v>5</v>
      </c>
      <c r="J182" s="58">
        <f t="shared" ref="J182:J185" si="128">+I182*F182</f>
        <v>250</v>
      </c>
      <c r="K182" s="4"/>
      <c r="L182" s="4"/>
      <c r="M182" s="4"/>
      <c r="N182" s="4"/>
      <c r="O182" s="4"/>
      <c r="P182" s="4"/>
      <c r="Q182" s="4"/>
      <c r="R182" s="58">
        <f t="shared" ref="R182:R185" si="129">IF(ISNUMBER(SEARCH("bench",$B182)),IF($C182&gt;=0.5,IF($C182&lt;0.6,$D182*$E182," ")," ")," ")</f>
        <v>5</v>
      </c>
      <c r="S182" s="58" t="str">
        <f t="shared" ref="S182:S185" si="130">IF(ISNUMBER(SEARCH("bench",$B182)),IF($C182&gt;=0.6,IF($C182&lt;0.7,$D182*$E182," ")," ")," ")</f>
        <v xml:space="preserve"> </v>
      </c>
      <c r="T182" s="58" t="str">
        <f t="shared" ref="T182:T185" si="131">IF(ISNUMBER(SEARCH("bench",$B182)),IF($C182&gt;=0.7,IF($C182&lt;0.8,$D182*$E182," ")," ")," ")</f>
        <v xml:space="preserve"> </v>
      </c>
      <c r="U182" s="58" t="str">
        <f t="shared" ref="U182:U185" si="132">IF(ISNUMBER(SEARCH("bench",$B182)),IF($C182&gt;=0.8,IF($C182&lt;0.9,$D182*$E182," ")," ")," ")</f>
        <v xml:space="preserve"> </v>
      </c>
      <c r="V182" s="58" t="str">
        <f t="shared" ref="V182:V185" si="133">IF(ISNUMBER(SEARCH("bench",$B182)),IF($C182&gt;=0.9,$D182*$E182," ")," ")</f>
        <v xml:space="preserve"> </v>
      </c>
      <c r="W182" s="4"/>
      <c r="X182" s="4"/>
      <c r="Y182" s="4"/>
      <c r="Z182" s="4"/>
      <c r="AA182" s="4"/>
      <c r="AB182" s="17"/>
      <c r="AC182" s="6"/>
      <c r="AD182" s="18"/>
      <c r="AE182" s="18"/>
      <c r="AF182" s="18"/>
      <c r="AG182" s="18"/>
      <c r="AH182" s="18"/>
      <c r="AI182" s="18"/>
      <c r="AJ182" s="14"/>
    </row>
    <row r="183" spans="1:36">
      <c r="A183" s="15"/>
      <c r="B183" s="20" t="str">
        <f>+B182</f>
        <v>BenchPress</v>
      </c>
      <c r="C183" s="10">
        <v>0.6</v>
      </c>
      <c r="D183" s="11">
        <v>4</v>
      </c>
      <c r="E183" s="12">
        <v>1</v>
      </c>
      <c r="F183" s="11">
        <f t="shared" si="126"/>
        <v>60</v>
      </c>
      <c r="G183" s="4"/>
      <c r="H183" s="4"/>
      <c r="I183" s="58">
        <f t="shared" si="127"/>
        <v>4</v>
      </c>
      <c r="J183" s="58">
        <f t="shared" si="128"/>
        <v>240</v>
      </c>
      <c r="K183" s="4"/>
      <c r="L183" s="4"/>
      <c r="M183" s="4"/>
      <c r="N183" s="4"/>
      <c r="O183" s="4"/>
      <c r="P183" s="4"/>
      <c r="Q183" s="4"/>
      <c r="R183" s="58" t="str">
        <f t="shared" si="129"/>
        <v xml:space="preserve"> </v>
      </c>
      <c r="S183" s="58">
        <f t="shared" si="130"/>
        <v>4</v>
      </c>
      <c r="T183" s="58" t="str">
        <f t="shared" si="131"/>
        <v xml:space="preserve"> </v>
      </c>
      <c r="U183" s="58" t="str">
        <f t="shared" si="132"/>
        <v xml:space="preserve"> </v>
      </c>
      <c r="V183" s="58" t="str">
        <f t="shared" si="133"/>
        <v xml:space="preserve"> </v>
      </c>
      <c r="W183" s="4"/>
      <c r="X183" s="4"/>
      <c r="Y183" s="4"/>
      <c r="Z183" s="4"/>
      <c r="AA183" s="4"/>
      <c r="AB183" s="5"/>
      <c r="AC183" s="7"/>
      <c r="AD183" s="8"/>
      <c r="AE183" s="8"/>
      <c r="AF183" s="8"/>
      <c r="AG183" s="8"/>
      <c r="AH183" s="8"/>
      <c r="AI183" s="8"/>
      <c r="AJ183" s="16"/>
    </row>
    <row r="184" spans="1:36">
      <c r="A184" s="21"/>
      <c r="B184" s="20" t="str">
        <f t="shared" ref="B184:B185" si="134">+B183</f>
        <v>BenchPress</v>
      </c>
      <c r="C184" s="10">
        <v>0.7</v>
      </c>
      <c r="D184" s="11">
        <v>3</v>
      </c>
      <c r="E184" s="12">
        <v>1</v>
      </c>
      <c r="F184" s="11">
        <f t="shared" si="126"/>
        <v>70</v>
      </c>
      <c r="G184" s="4"/>
      <c r="H184" s="4"/>
      <c r="I184" s="58">
        <f t="shared" si="127"/>
        <v>3</v>
      </c>
      <c r="J184" s="58">
        <f t="shared" si="128"/>
        <v>210</v>
      </c>
      <c r="K184" s="4"/>
      <c r="L184" s="4"/>
      <c r="M184" s="4"/>
      <c r="N184" s="4"/>
      <c r="O184" s="4"/>
      <c r="P184" s="4"/>
      <c r="Q184" s="4"/>
      <c r="R184" s="58" t="str">
        <f t="shared" si="129"/>
        <v xml:space="preserve"> </v>
      </c>
      <c r="S184" s="58" t="str">
        <f t="shared" si="130"/>
        <v xml:space="preserve"> </v>
      </c>
      <c r="T184" s="58">
        <f t="shared" si="131"/>
        <v>3</v>
      </c>
      <c r="U184" s="58" t="str">
        <f t="shared" si="132"/>
        <v xml:space="preserve"> </v>
      </c>
      <c r="V184" s="58" t="str">
        <f t="shared" si="133"/>
        <v xml:space="preserve"> </v>
      </c>
      <c r="W184" s="4"/>
      <c r="X184" s="4"/>
      <c r="Y184" s="4"/>
      <c r="Z184" s="4"/>
      <c r="AA184" s="4"/>
      <c r="AB184" s="5"/>
      <c r="AC184" s="6"/>
      <c r="AD184" s="8"/>
      <c r="AE184" s="8"/>
      <c r="AF184" s="8"/>
      <c r="AG184" s="8"/>
      <c r="AH184" s="8"/>
      <c r="AI184" s="8"/>
      <c r="AJ184" s="16"/>
    </row>
    <row r="185" spans="1:36">
      <c r="A185" s="15"/>
      <c r="B185" s="20" t="str">
        <f t="shared" si="134"/>
        <v>BenchPress</v>
      </c>
      <c r="C185" s="10">
        <v>0.8</v>
      </c>
      <c r="D185" s="11">
        <v>3</v>
      </c>
      <c r="E185" s="12">
        <v>5</v>
      </c>
      <c r="F185" s="11">
        <f t="shared" si="126"/>
        <v>80</v>
      </c>
      <c r="G185" s="4"/>
      <c r="H185" s="4"/>
      <c r="I185" s="58">
        <f t="shared" si="127"/>
        <v>15</v>
      </c>
      <c r="J185" s="58">
        <f t="shared" si="128"/>
        <v>1200</v>
      </c>
      <c r="K185" s="4"/>
      <c r="L185" s="4"/>
      <c r="M185" s="4"/>
      <c r="N185" s="4"/>
      <c r="O185" s="4"/>
      <c r="P185" s="4"/>
      <c r="Q185" s="4"/>
      <c r="R185" s="58" t="str">
        <f t="shared" si="129"/>
        <v xml:space="preserve"> </v>
      </c>
      <c r="S185" s="58" t="str">
        <f t="shared" si="130"/>
        <v xml:space="preserve"> </v>
      </c>
      <c r="T185" s="58" t="str">
        <f t="shared" si="131"/>
        <v xml:space="preserve"> </v>
      </c>
      <c r="U185" s="58">
        <f t="shared" si="132"/>
        <v>15</v>
      </c>
      <c r="V185" s="58" t="str">
        <f t="shared" si="133"/>
        <v xml:space="preserve"> </v>
      </c>
      <c r="W185" s="4"/>
      <c r="X185" s="4"/>
      <c r="Y185" s="4"/>
      <c r="Z185" s="4"/>
      <c r="AA185" s="4"/>
      <c r="AB185" s="5"/>
      <c r="AC185" s="6"/>
      <c r="AD185" s="6"/>
      <c r="AE185" s="6"/>
      <c r="AF185" s="6"/>
      <c r="AG185" s="6"/>
      <c r="AH185" s="8"/>
      <c r="AI185" s="8"/>
      <c r="AJ185" s="16"/>
    </row>
    <row r="186" spans="1:36">
      <c r="A186" s="31"/>
      <c r="B186" s="8"/>
      <c r="C186" s="8"/>
      <c r="D186" s="8"/>
      <c r="E186" s="8"/>
      <c r="F186" s="366"/>
      <c r="G186" s="4"/>
      <c r="H186" s="4"/>
      <c r="I186" s="4"/>
      <c r="J186" s="4"/>
      <c r="K186" s="4"/>
      <c r="L186" s="4"/>
      <c r="M186" s="4"/>
      <c r="N186" s="4"/>
      <c r="O186" s="4"/>
      <c r="P186" s="4"/>
      <c r="Q186" s="4"/>
      <c r="R186" s="4"/>
      <c r="S186" s="4"/>
      <c r="T186" s="4"/>
      <c r="U186" s="4"/>
      <c r="V186" s="4"/>
      <c r="W186" s="4"/>
      <c r="X186" s="4"/>
      <c r="Y186" s="4"/>
      <c r="Z186" s="4"/>
      <c r="AA186" s="4"/>
      <c r="AB186" s="8"/>
      <c r="AC186" s="8"/>
      <c r="AD186" s="8"/>
      <c r="AE186" s="8"/>
      <c r="AF186" s="8"/>
      <c r="AG186" s="8"/>
      <c r="AH186" s="8"/>
      <c r="AI186" s="8"/>
      <c r="AJ186" s="16"/>
    </row>
    <row r="187" spans="1:36">
      <c r="A187" s="32">
        <v>2</v>
      </c>
      <c r="B187" s="34" t="s">
        <v>108</v>
      </c>
      <c r="C187" s="35">
        <v>0.5</v>
      </c>
      <c r="D187" s="36">
        <v>5</v>
      </c>
      <c r="E187" s="37">
        <v>1</v>
      </c>
      <c r="F187" s="36">
        <f>MROUND(SQ*C187,AR)</f>
        <v>50</v>
      </c>
      <c r="G187" s="101">
        <f>+D187*E187</f>
        <v>5</v>
      </c>
      <c r="H187" s="101">
        <f>+F187*G187</f>
        <v>250</v>
      </c>
      <c r="I187" s="4"/>
      <c r="J187" s="4"/>
      <c r="K187" s="4"/>
      <c r="L187" s="4"/>
      <c r="M187" s="102">
        <f>IF(ISNUMBER(SEARCH("squat",$B187)),IF($C187&gt;=0.5,IF($C187&lt;0.6,$D187*$E187," ")," ")," ")</f>
        <v>5</v>
      </c>
      <c r="N187" s="102" t="str">
        <f>IF(ISNUMBER(SEARCH("squat",$B187)),IF($C187&gt;=0.6,IF($C187&lt;0.7,$D187*$E187," ")," ")," ")</f>
        <v xml:space="preserve"> </v>
      </c>
      <c r="O187" s="102" t="str">
        <f>IF(ISNUMBER(SEARCH("squat",$B187)),IF($C187&gt;=0.7,IF($C187&lt;0.8,$D187*$E187," ")," ")," ")</f>
        <v xml:space="preserve"> </v>
      </c>
      <c r="P187" s="102" t="str">
        <f>IF(ISNUMBER(SEARCH("squat",$B187)),IF($C187&gt;=0.8,IF($C187&lt;0.9,$D187*$E187," ")," ")," ")</f>
        <v xml:space="preserve"> </v>
      </c>
      <c r="Q187" s="102" t="str">
        <f>IF(ISNUMBER(SEARCH("squat",$B187)),IF($C187&gt;=0.9,$D187*$E187," ")," ")</f>
        <v xml:space="preserve"> </v>
      </c>
      <c r="R187" s="4"/>
      <c r="S187" s="4"/>
      <c r="T187" s="4"/>
      <c r="U187" s="4"/>
      <c r="V187" s="4"/>
      <c r="W187" s="4"/>
      <c r="X187" s="4"/>
      <c r="Y187" s="4"/>
      <c r="Z187" s="4"/>
      <c r="AA187" s="4"/>
      <c r="AB187" s="5"/>
      <c r="AC187" s="13"/>
      <c r="AD187" s="8"/>
      <c r="AE187" s="8"/>
      <c r="AF187" s="8"/>
      <c r="AG187" s="8"/>
      <c r="AH187" s="8"/>
      <c r="AI187" s="8"/>
      <c r="AJ187" s="16"/>
    </row>
    <row r="188" spans="1:36">
      <c r="A188" s="38"/>
      <c r="B188" s="33" t="str">
        <f>+B187</f>
        <v>Squat w. stop in bottom</v>
      </c>
      <c r="C188" s="35">
        <v>0.6</v>
      </c>
      <c r="D188" s="36">
        <v>4</v>
      </c>
      <c r="E188" s="37">
        <v>1</v>
      </c>
      <c r="F188" s="36">
        <f>MROUND(SQ*C188,AR)</f>
        <v>60</v>
      </c>
      <c r="G188" s="101">
        <f t="shared" ref="G188:G189" si="135">+D188*E188</f>
        <v>4</v>
      </c>
      <c r="H188" s="101">
        <f t="shared" ref="H188:H189" si="136">+F188*G188</f>
        <v>240</v>
      </c>
      <c r="I188" s="4"/>
      <c r="J188" s="4"/>
      <c r="K188" s="4"/>
      <c r="L188" s="4"/>
      <c r="M188" s="102" t="str">
        <f>IF(ISNUMBER(SEARCH("squat",$B188)),IF($C188&gt;=0.5,IF($C188&lt;0.6,$D188*$E188," ")," ")," ")</f>
        <v xml:space="preserve"> </v>
      </c>
      <c r="N188" s="102">
        <f>IF(ISNUMBER(SEARCH("squat",$B188)),IF($C188&gt;=0.6,IF($C188&lt;0.7,$D188*$E188," ")," ")," ")</f>
        <v>4</v>
      </c>
      <c r="O188" s="102" t="str">
        <f>IF(ISNUMBER(SEARCH("squat",$B188)),IF($C188&gt;=0.7,IF($C188&lt;0.8,$D188*$E188," ")," ")," ")</f>
        <v xml:space="preserve"> </v>
      </c>
      <c r="P188" s="102" t="str">
        <f>IF(ISNUMBER(SEARCH("squat",$B188)),IF($C188&gt;=0.8,IF($C188&lt;0.9,$D188*$E188," ")," ")," ")</f>
        <v xml:space="preserve"> </v>
      </c>
      <c r="Q188" s="102" t="str">
        <f>IF(ISNUMBER(SEARCH("squat",$B188)),IF($C188&gt;=0.9,$D188*$E188," ")," ")</f>
        <v xml:space="preserve"> </v>
      </c>
      <c r="R188" s="4"/>
      <c r="S188" s="4"/>
      <c r="T188" s="4"/>
      <c r="U188" s="4"/>
      <c r="V188" s="4"/>
      <c r="W188" s="4"/>
      <c r="X188" s="4"/>
      <c r="Y188" s="4"/>
      <c r="Z188" s="4"/>
      <c r="AA188" s="4"/>
      <c r="AB188" s="5"/>
      <c r="AC188" s="7"/>
      <c r="AD188" s="8"/>
      <c r="AE188" s="8"/>
      <c r="AF188" s="8"/>
      <c r="AG188" s="8"/>
      <c r="AH188" s="8"/>
      <c r="AI188" s="8"/>
      <c r="AJ188" s="16"/>
    </row>
    <row r="189" spans="1:36">
      <c r="A189" s="38"/>
      <c r="B189" s="33" t="str">
        <f>+B188</f>
        <v>Squat w. stop in bottom</v>
      </c>
      <c r="C189" s="35">
        <v>0.7</v>
      </c>
      <c r="D189" s="36">
        <v>3</v>
      </c>
      <c r="E189" s="37">
        <v>5</v>
      </c>
      <c r="F189" s="36">
        <f>MROUND(SQ*C189,AR)</f>
        <v>70</v>
      </c>
      <c r="G189" s="101">
        <f t="shared" si="135"/>
        <v>15</v>
      </c>
      <c r="H189" s="101">
        <f t="shared" si="136"/>
        <v>1050</v>
      </c>
      <c r="I189" s="4"/>
      <c r="J189" s="4"/>
      <c r="K189" s="4"/>
      <c r="L189" s="4"/>
      <c r="M189" s="102" t="str">
        <f>IF(ISNUMBER(SEARCH("squat",$B189)),IF($C189&gt;=0.5,IF($C189&lt;0.6,$D189*$E189," ")," ")," ")</f>
        <v xml:space="preserve"> </v>
      </c>
      <c r="N189" s="102" t="str">
        <f>IF(ISNUMBER(SEARCH("squat",$B189)),IF($C189&gt;=0.6,IF($C189&lt;0.7,$D189*$E189," ")," ")," ")</f>
        <v xml:space="preserve"> </v>
      </c>
      <c r="O189" s="102">
        <f>IF(ISNUMBER(SEARCH("squat",$B189)),IF($C189&gt;=0.7,IF($C189&lt;0.8,$D189*$E189," ")," ")," ")</f>
        <v>15</v>
      </c>
      <c r="P189" s="102" t="str">
        <f>IF(ISNUMBER(SEARCH("squat",$B189)),IF($C189&gt;=0.8,IF($C189&lt;0.9,$D189*$E189," ")," ")," ")</f>
        <v xml:space="preserve"> </v>
      </c>
      <c r="Q189" s="102" t="str">
        <f>IF(ISNUMBER(SEARCH("squat",$B189)),IF($C189&gt;=0.9,$D189*$E189," ")," ")</f>
        <v xml:space="preserve"> </v>
      </c>
      <c r="R189" s="4"/>
      <c r="S189" s="4"/>
      <c r="T189" s="4"/>
      <c r="U189" s="4"/>
      <c r="V189" s="4"/>
      <c r="W189" s="4"/>
      <c r="X189" s="4"/>
      <c r="Y189" s="4"/>
      <c r="Z189" s="4"/>
      <c r="AA189" s="4"/>
      <c r="AB189" s="5"/>
      <c r="AC189" s="6"/>
      <c r="AD189" s="6"/>
      <c r="AE189" s="6"/>
      <c r="AF189" s="6"/>
      <c r="AG189" s="6"/>
      <c r="AH189" s="8"/>
      <c r="AI189" s="8"/>
      <c r="AJ189" s="16"/>
    </row>
    <row r="190" spans="1:36">
      <c r="A190" s="31"/>
      <c r="B190" s="8"/>
      <c r="C190" s="8"/>
      <c r="D190" s="8"/>
      <c r="E190" s="8"/>
      <c r="F190" s="366"/>
      <c r="G190" s="4"/>
      <c r="H190" s="4"/>
      <c r="I190" s="4"/>
      <c r="J190" s="4"/>
      <c r="K190" s="4"/>
      <c r="L190" s="4"/>
      <c r="M190" s="4"/>
      <c r="N190" s="4"/>
      <c r="O190" s="4"/>
      <c r="P190" s="4"/>
      <c r="Q190" s="4"/>
      <c r="R190" s="4"/>
      <c r="S190" s="4"/>
      <c r="T190" s="4"/>
      <c r="U190" s="4"/>
      <c r="V190" s="4"/>
      <c r="W190" s="4"/>
      <c r="X190" s="4"/>
      <c r="Y190" s="4"/>
      <c r="Z190" s="4"/>
      <c r="AA190" s="4"/>
      <c r="AB190" s="5"/>
      <c r="AC190" s="8"/>
      <c r="AD190" s="8"/>
      <c r="AE190" s="8"/>
      <c r="AF190" s="8"/>
      <c r="AG190" s="8"/>
      <c r="AH190" s="8"/>
      <c r="AI190" s="8"/>
      <c r="AJ190" s="16"/>
    </row>
    <row r="191" spans="1:36">
      <c r="A191" s="21">
        <v>3</v>
      </c>
      <c r="B191" s="39" t="s">
        <v>102</v>
      </c>
      <c r="C191" s="28">
        <v>0.65</v>
      </c>
      <c r="D191" s="29">
        <v>3</v>
      </c>
      <c r="E191" s="30">
        <v>1</v>
      </c>
      <c r="F191" s="11">
        <f>MROUND(BP*C191,AR)</f>
        <v>65</v>
      </c>
      <c r="G191" s="4"/>
      <c r="H191" s="4"/>
      <c r="I191" s="58">
        <f t="shared" ref="I191:I193" si="137">+D191*E191</f>
        <v>3</v>
      </c>
      <c r="J191" s="58">
        <f t="shared" ref="J191:J193" si="138">+I191*F191</f>
        <v>195</v>
      </c>
      <c r="K191" s="4"/>
      <c r="L191" s="4"/>
      <c r="M191" s="4"/>
      <c r="N191" s="4"/>
      <c r="O191" s="4"/>
      <c r="P191" s="4"/>
      <c r="Q191" s="4"/>
      <c r="R191" s="58" t="str">
        <f t="shared" ref="R191:R193" si="139">IF(ISNUMBER(SEARCH("bench",$B191)),IF($C191&gt;=0.5,IF($C191&lt;0.6,$D191*$E191," ")," ")," ")</f>
        <v xml:space="preserve"> </v>
      </c>
      <c r="S191" s="58">
        <f t="shared" ref="S191:S193" si="140">IF(ISNUMBER(SEARCH("bench",$B191)),IF($C191&gt;=0.6,IF($C191&lt;0.7,$D191*$E191," ")," ")," ")</f>
        <v>3</v>
      </c>
      <c r="T191" s="58" t="str">
        <f t="shared" ref="T191:T193" si="141">IF(ISNUMBER(SEARCH("bench",$B191)),IF($C191&gt;=0.7,IF($C191&lt;0.8,$D191*$E191," ")," ")," ")</f>
        <v xml:space="preserve"> </v>
      </c>
      <c r="U191" s="58" t="str">
        <f t="shared" ref="U191:U193" si="142">IF(ISNUMBER(SEARCH("bench",$B191)),IF($C191&gt;=0.8,IF($C191&lt;0.9,$D191*$E191," ")," ")," ")</f>
        <v xml:space="preserve"> </v>
      </c>
      <c r="V191" s="58" t="str">
        <f t="shared" ref="V191:V193" si="143">IF(ISNUMBER(SEARCH("bench",$B191)),IF($C191&gt;=0.9,$D191*$E191," ")," ")</f>
        <v xml:space="preserve"> </v>
      </c>
      <c r="W191" s="4"/>
      <c r="X191" s="4"/>
      <c r="Y191" s="4"/>
      <c r="Z191" s="4"/>
      <c r="AA191" s="4"/>
      <c r="AB191" s="5"/>
      <c r="AC191" s="22"/>
      <c r="AD191" s="8"/>
      <c r="AE191" s="8"/>
      <c r="AF191" s="8"/>
      <c r="AG191" s="8"/>
      <c r="AH191" s="8"/>
      <c r="AI191" s="8"/>
      <c r="AJ191" s="16"/>
    </row>
    <row r="192" spans="1:36">
      <c r="A192" s="21"/>
      <c r="B192" s="20" t="str">
        <f>+B191</f>
        <v>BenchPress w. Board</v>
      </c>
      <c r="C192" s="10">
        <v>0.75</v>
      </c>
      <c r="D192" s="11">
        <v>3</v>
      </c>
      <c r="E192" s="12">
        <v>1</v>
      </c>
      <c r="F192" s="11">
        <f>MROUND(BP*C192,AR)</f>
        <v>75</v>
      </c>
      <c r="G192" s="4"/>
      <c r="H192" s="4"/>
      <c r="I192" s="58">
        <f t="shared" si="137"/>
        <v>3</v>
      </c>
      <c r="J192" s="58">
        <f t="shared" si="138"/>
        <v>225</v>
      </c>
      <c r="K192" s="4"/>
      <c r="L192" s="4"/>
      <c r="M192" s="4"/>
      <c r="N192" s="4"/>
      <c r="O192" s="4"/>
      <c r="P192" s="4"/>
      <c r="Q192" s="4"/>
      <c r="R192" s="58" t="str">
        <f t="shared" si="139"/>
        <v xml:space="preserve"> </v>
      </c>
      <c r="S192" s="58" t="str">
        <f t="shared" si="140"/>
        <v xml:space="preserve"> </v>
      </c>
      <c r="T192" s="58">
        <f t="shared" si="141"/>
        <v>3</v>
      </c>
      <c r="U192" s="58" t="str">
        <f t="shared" si="142"/>
        <v xml:space="preserve"> </v>
      </c>
      <c r="V192" s="58" t="str">
        <f t="shared" si="143"/>
        <v xml:space="preserve"> </v>
      </c>
      <c r="W192" s="4"/>
      <c r="X192" s="4"/>
      <c r="Y192" s="4"/>
      <c r="Z192" s="4"/>
      <c r="AA192" s="4"/>
      <c r="AB192" s="5"/>
      <c r="AC192" s="7"/>
      <c r="AD192" s="8"/>
      <c r="AE192" s="8"/>
      <c r="AF192" s="8"/>
      <c r="AG192" s="8"/>
      <c r="AH192" s="8"/>
      <c r="AI192" s="8"/>
      <c r="AJ192" s="16"/>
    </row>
    <row r="193" spans="1:36">
      <c r="A193" s="15"/>
      <c r="B193" s="20" t="str">
        <f t="shared" ref="B193" si="144">+B192</f>
        <v>BenchPress w. Board</v>
      </c>
      <c r="C193" s="10">
        <v>0.85</v>
      </c>
      <c r="D193" s="11">
        <v>3</v>
      </c>
      <c r="E193" s="12">
        <v>3</v>
      </c>
      <c r="F193" s="11">
        <f>MROUND(BP*C193,AR)</f>
        <v>85</v>
      </c>
      <c r="G193" s="4"/>
      <c r="H193" s="4"/>
      <c r="I193" s="58">
        <f t="shared" si="137"/>
        <v>9</v>
      </c>
      <c r="J193" s="58">
        <f t="shared" si="138"/>
        <v>765</v>
      </c>
      <c r="K193" s="4"/>
      <c r="L193" s="4"/>
      <c r="M193" s="4"/>
      <c r="N193" s="4"/>
      <c r="O193" s="4"/>
      <c r="P193" s="4"/>
      <c r="Q193" s="4"/>
      <c r="R193" s="58" t="str">
        <f t="shared" si="139"/>
        <v xml:space="preserve"> </v>
      </c>
      <c r="S193" s="58" t="str">
        <f t="shared" si="140"/>
        <v xml:space="preserve"> </v>
      </c>
      <c r="T193" s="58" t="str">
        <f t="shared" si="141"/>
        <v xml:space="preserve"> </v>
      </c>
      <c r="U193" s="58">
        <f t="shared" si="142"/>
        <v>9</v>
      </c>
      <c r="V193" s="58" t="str">
        <f t="shared" si="143"/>
        <v xml:space="preserve"> </v>
      </c>
      <c r="W193" s="4"/>
      <c r="X193" s="4"/>
      <c r="Y193" s="4"/>
      <c r="Z193" s="4"/>
      <c r="AA193" s="4"/>
      <c r="AB193" s="5"/>
      <c r="AC193" s="13"/>
      <c r="AD193" s="13"/>
      <c r="AE193" s="13"/>
      <c r="AF193" s="8"/>
      <c r="AG193" s="8"/>
      <c r="AH193" s="8"/>
      <c r="AI193" s="8"/>
      <c r="AJ193" s="16"/>
    </row>
    <row r="194" spans="1:36">
      <c r="A194" s="31"/>
      <c r="B194" s="8"/>
      <c r="C194" s="8"/>
      <c r="D194" s="8"/>
      <c r="E194" s="8"/>
      <c r="F194" s="366"/>
      <c r="G194" s="4"/>
      <c r="H194" s="4"/>
      <c r="I194" s="4"/>
      <c r="J194" s="4"/>
      <c r="K194" s="4"/>
      <c r="L194" s="4"/>
      <c r="M194" s="4"/>
      <c r="N194" s="4"/>
      <c r="O194" s="4"/>
      <c r="P194" s="4"/>
      <c r="Q194" s="4"/>
      <c r="R194" s="4"/>
      <c r="S194" s="4"/>
      <c r="T194" s="4"/>
      <c r="U194" s="4"/>
      <c r="V194" s="4"/>
      <c r="W194" s="4"/>
      <c r="X194" s="4"/>
      <c r="Y194" s="4"/>
      <c r="Z194" s="4"/>
      <c r="AA194" s="4"/>
      <c r="AB194" s="8"/>
      <c r="AC194" s="8"/>
      <c r="AD194" s="8"/>
      <c r="AE194" s="8"/>
      <c r="AF194" s="8"/>
      <c r="AG194" s="8"/>
      <c r="AH194" s="8"/>
      <c r="AI194" s="8"/>
      <c r="AJ194" s="16"/>
    </row>
    <row r="195" spans="1:36">
      <c r="A195" s="23">
        <v>4</v>
      </c>
      <c r="B195" s="6" t="s">
        <v>58</v>
      </c>
      <c r="C195" s="24"/>
      <c r="D195" s="25">
        <v>8</v>
      </c>
      <c r="E195" s="26">
        <v>5</v>
      </c>
      <c r="F195" s="25"/>
      <c r="G195" s="4"/>
      <c r="H195" s="4"/>
      <c r="I195" s="4"/>
      <c r="J195" s="4"/>
      <c r="K195" s="4"/>
      <c r="L195" s="4"/>
      <c r="M195" s="4"/>
      <c r="N195" s="4"/>
      <c r="O195" s="4"/>
      <c r="P195" s="4"/>
      <c r="Q195" s="4"/>
      <c r="R195" s="4"/>
      <c r="S195" s="4"/>
      <c r="T195" s="4"/>
      <c r="U195" s="4"/>
      <c r="V195" s="4"/>
      <c r="W195" s="4"/>
      <c r="X195" s="4"/>
      <c r="Y195" s="4"/>
      <c r="Z195" s="4"/>
      <c r="AA195" s="4"/>
      <c r="AB195" s="8"/>
      <c r="AC195" s="22"/>
      <c r="AD195" s="22"/>
      <c r="AE195" s="22"/>
      <c r="AF195" s="22"/>
      <c r="AG195" s="22"/>
      <c r="AH195" s="8"/>
      <c r="AI195" s="8"/>
      <c r="AJ195" s="16"/>
    </row>
    <row r="196" spans="1:36">
      <c r="A196" s="23">
        <v>5</v>
      </c>
      <c r="B196" s="6" t="s">
        <v>48</v>
      </c>
      <c r="C196" s="24"/>
      <c r="D196" s="25">
        <v>5</v>
      </c>
      <c r="E196" s="26">
        <v>5</v>
      </c>
      <c r="F196" s="25"/>
      <c r="G196" s="4"/>
      <c r="H196" s="4"/>
      <c r="I196" s="4"/>
      <c r="J196" s="4"/>
      <c r="K196" s="4"/>
      <c r="L196" s="4"/>
      <c r="M196" s="4"/>
      <c r="N196" s="4"/>
      <c r="O196" s="4"/>
      <c r="P196" s="4"/>
      <c r="Q196" s="4"/>
      <c r="R196" s="4"/>
      <c r="S196" s="4"/>
      <c r="T196" s="4"/>
      <c r="U196" s="4"/>
      <c r="V196" s="4"/>
      <c r="W196" s="4"/>
      <c r="X196" s="4"/>
      <c r="Y196" s="4"/>
      <c r="Z196" s="4"/>
      <c r="AA196" s="4"/>
      <c r="AB196" s="27"/>
      <c r="AC196" s="22"/>
      <c r="AD196" s="22"/>
      <c r="AE196" s="22"/>
      <c r="AF196" s="6"/>
      <c r="AG196" s="6"/>
      <c r="AH196" s="27"/>
      <c r="AI196" s="27"/>
      <c r="AJ196" s="19"/>
    </row>
    <row r="197" spans="1:36" ht="15" thickBot="1">
      <c r="G197" s="62">
        <f t="shared" ref="G197:AA197" si="145">SUM(G136:G196)</f>
        <v>74</v>
      </c>
      <c r="H197" s="62">
        <f t="shared" si="145"/>
        <v>4680</v>
      </c>
      <c r="I197" s="62">
        <f t="shared" si="145"/>
        <v>108</v>
      </c>
      <c r="J197" s="62">
        <f t="shared" si="145"/>
        <v>7340</v>
      </c>
      <c r="K197" s="62">
        <f t="shared" si="145"/>
        <v>41</v>
      </c>
      <c r="L197" s="62">
        <f t="shared" si="145"/>
        <v>2920</v>
      </c>
      <c r="M197" s="62">
        <f t="shared" si="145"/>
        <v>15</v>
      </c>
      <c r="N197" s="62">
        <f t="shared" si="145"/>
        <v>28</v>
      </c>
      <c r="O197" s="62">
        <f t="shared" si="145"/>
        <v>18</v>
      </c>
      <c r="P197" s="62">
        <f t="shared" si="145"/>
        <v>8</v>
      </c>
      <c r="Q197" s="62">
        <f t="shared" si="145"/>
        <v>0</v>
      </c>
      <c r="R197" s="62">
        <f t="shared" si="145"/>
        <v>24</v>
      </c>
      <c r="S197" s="62">
        <f t="shared" si="145"/>
        <v>22</v>
      </c>
      <c r="T197" s="62">
        <f t="shared" si="145"/>
        <v>26</v>
      </c>
      <c r="U197" s="62">
        <f t="shared" si="145"/>
        <v>36</v>
      </c>
      <c r="V197" s="62">
        <f t="shared" si="145"/>
        <v>0</v>
      </c>
      <c r="W197" s="62">
        <f t="shared" si="145"/>
        <v>3</v>
      </c>
      <c r="X197" s="62">
        <f t="shared" si="145"/>
        <v>7</v>
      </c>
      <c r="Y197" s="62">
        <f t="shared" si="145"/>
        <v>19</v>
      </c>
      <c r="Z197" s="62">
        <f t="shared" si="145"/>
        <v>12</v>
      </c>
      <c r="AA197" s="62">
        <f t="shared" si="145"/>
        <v>0</v>
      </c>
    </row>
    <row r="198" spans="1:36" ht="15.5" thickTop="1" thickBot="1">
      <c r="G198" s="148"/>
      <c r="H198" s="148"/>
      <c r="I198" s="148"/>
      <c r="J198" s="148"/>
      <c r="K198" s="148"/>
      <c r="L198" s="148"/>
      <c r="M198" s="148"/>
      <c r="N198" s="148"/>
      <c r="O198" s="148"/>
      <c r="P198" s="148"/>
      <c r="Q198" s="148"/>
      <c r="R198" s="148"/>
      <c r="S198" s="148"/>
      <c r="T198" s="148"/>
      <c r="U198" s="148"/>
      <c r="V198" s="148"/>
      <c r="W198" s="148"/>
      <c r="X198" s="148"/>
      <c r="Y198" s="148"/>
      <c r="Z198" s="148"/>
      <c r="AA198" s="148"/>
    </row>
    <row r="199" spans="1:36" ht="15" thickBot="1">
      <c r="A199" s="409" t="s">
        <v>78</v>
      </c>
      <c r="B199" s="410"/>
      <c r="C199" s="59" t="s">
        <v>0</v>
      </c>
      <c r="D199" s="59" t="s">
        <v>5</v>
      </c>
      <c r="E199" s="59" t="s">
        <v>6</v>
      </c>
      <c r="F199" s="369" t="s">
        <v>7</v>
      </c>
      <c r="G199" s="4"/>
      <c r="H199" s="4"/>
      <c r="I199" s="4"/>
      <c r="J199" s="4"/>
      <c r="K199" s="4"/>
      <c r="L199" s="4"/>
      <c r="M199" s="4"/>
      <c r="N199" s="4"/>
      <c r="O199" s="4"/>
      <c r="P199" s="4"/>
      <c r="Q199" s="4"/>
      <c r="R199" s="4"/>
      <c r="S199" s="4"/>
      <c r="T199" s="4"/>
      <c r="U199" s="4"/>
      <c r="V199" s="4"/>
      <c r="W199" s="4"/>
      <c r="X199" s="4"/>
      <c r="Y199" s="4"/>
      <c r="Z199" s="4"/>
      <c r="AA199" s="4"/>
    </row>
    <row r="200" spans="1:36">
      <c r="G200" s="4"/>
      <c r="H200" s="4"/>
      <c r="I200" s="4"/>
      <c r="J200" s="4"/>
      <c r="K200" s="4"/>
      <c r="L200" s="4"/>
      <c r="M200" s="4"/>
      <c r="N200" s="4"/>
      <c r="O200" s="4"/>
      <c r="P200" s="4"/>
      <c r="Q200" s="4"/>
      <c r="R200" s="4"/>
      <c r="S200" s="4"/>
      <c r="T200" s="4"/>
      <c r="U200" s="4"/>
      <c r="V200" s="4"/>
      <c r="W200" s="4"/>
      <c r="X200" s="4"/>
      <c r="Y200" s="4"/>
      <c r="Z200" s="4"/>
      <c r="AA200" s="4"/>
    </row>
    <row r="201" spans="1:36">
      <c r="A201" s="32">
        <v>1</v>
      </c>
      <c r="B201" s="34" t="s">
        <v>2</v>
      </c>
      <c r="C201" s="35">
        <v>0.5</v>
      </c>
      <c r="D201" s="36">
        <v>5</v>
      </c>
      <c r="E201" s="37">
        <v>1</v>
      </c>
      <c r="F201" s="36">
        <f t="shared" ref="F201:F205" si="146">MROUND(SQ*C201,AR)</f>
        <v>50</v>
      </c>
      <c r="G201" s="101">
        <f>+D201*E201</f>
        <v>5</v>
      </c>
      <c r="H201" s="101">
        <f>+F201*G201</f>
        <v>250</v>
      </c>
      <c r="I201" s="4"/>
      <c r="J201" s="4"/>
      <c r="K201" s="4"/>
      <c r="L201" s="4"/>
      <c r="M201" s="102">
        <f t="shared" ref="M201:M205" si="147">IF(ISNUMBER(SEARCH("squat",$B201)),IF($C201&gt;=0.5,IF($C201&lt;0.6,$D201*$E201," ")," ")," ")</f>
        <v>5</v>
      </c>
      <c r="N201" s="102" t="str">
        <f t="shared" ref="N201:N205" si="148">IF(ISNUMBER(SEARCH("squat",$B201)),IF($C201&gt;=0.6,IF($C201&lt;0.7,$D201*$E201," ")," ")," ")</f>
        <v xml:space="preserve"> </v>
      </c>
      <c r="O201" s="102" t="str">
        <f t="shared" ref="O201:O205" si="149">IF(ISNUMBER(SEARCH("squat",$B201)),IF($C201&gt;=0.7,IF($C201&lt;0.8,$D201*$E201," ")," ")," ")</f>
        <v xml:space="preserve"> </v>
      </c>
      <c r="P201" s="102" t="str">
        <f t="shared" ref="P201:P205" si="150">IF(ISNUMBER(SEARCH("squat",$B201)),IF($C201&gt;=0.8,IF($C201&lt;0.9,$D201*$E201," ")," ")," ")</f>
        <v xml:space="preserve"> </v>
      </c>
      <c r="Q201" s="102" t="str">
        <f t="shared" ref="Q201:Q205" si="151">IF(ISNUMBER(SEARCH("squat",$B201)),IF($C201&gt;=0.9,$D201*$E201," ")," ")</f>
        <v xml:space="preserve"> </v>
      </c>
      <c r="R201" s="4"/>
      <c r="S201" s="4"/>
      <c r="T201" s="4"/>
      <c r="U201" s="4"/>
      <c r="V201" s="4"/>
      <c r="W201" s="4"/>
      <c r="X201" s="4"/>
      <c r="Y201" s="4"/>
      <c r="Z201" s="4"/>
      <c r="AA201" s="4"/>
      <c r="AB201" s="17"/>
      <c r="AC201" s="13"/>
      <c r="AD201" s="18"/>
      <c r="AE201" s="18"/>
      <c r="AF201" s="18"/>
      <c r="AG201" s="18"/>
      <c r="AH201" s="18"/>
      <c r="AI201" s="18"/>
      <c r="AJ201" s="14"/>
    </row>
    <row r="202" spans="1:36">
      <c r="A202" s="38"/>
      <c r="B202" s="33" t="str">
        <f>+B201</f>
        <v>Squat</v>
      </c>
      <c r="C202" s="35">
        <v>0.6</v>
      </c>
      <c r="D202" s="36">
        <v>4</v>
      </c>
      <c r="E202" s="37">
        <v>1</v>
      </c>
      <c r="F202" s="36">
        <f t="shared" si="146"/>
        <v>60</v>
      </c>
      <c r="G202" s="101">
        <f t="shared" ref="G202:G203" si="152">+D202*E202</f>
        <v>4</v>
      </c>
      <c r="H202" s="101">
        <f t="shared" ref="H202:H205" si="153">+F202*G202</f>
        <v>240</v>
      </c>
      <c r="I202" s="4"/>
      <c r="J202" s="4"/>
      <c r="K202" s="4"/>
      <c r="L202" s="4"/>
      <c r="M202" s="102" t="str">
        <f t="shared" si="147"/>
        <v xml:space="preserve"> </v>
      </c>
      <c r="N202" s="102">
        <f t="shared" si="148"/>
        <v>4</v>
      </c>
      <c r="O202" s="102" t="str">
        <f t="shared" si="149"/>
        <v xml:space="preserve"> </v>
      </c>
      <c r="P202" s="102" t="str">
        <f t="shared" si="150"/>
        <v xml:space="preserve"> </v>
      </c>
      <c r="Q202" s="102" t="str">
        <f t="shared" si="151"/>
        <v xml:space="preserve"> </v>
      </c>
      <c r="R202" s="4"/>
      <c r="S202" s="4"/>
      <c r="T202" s="4"/>
      <c r="U202" s="4"/>
      <c r="V202" s="4"/>
      <c r="W202" s="4"/>
      <c r="X202" s="4"/>
      <c r="Y202" s="4"/>
      <c r="Z202" s="4"/>
      <c r="AA202" s="4"/>
      <c r="AB202" s="5"/>
      <c r="AC202" s="7"/>
      <c r="AD202" s="8"/>
      <c r="AE202" s="8"/>
      <c r="AF202" s="8"/>
      <c r="AG202" s="8"/>
      <c r="AH202" s="8"/>
      <c r="AI202" s="8"/>
      <c r="AJ202" s="16"/>
    </row>
    <row r="203" spans="1:36">
      <c r="A203" s="38"/>
      <c r="B203" s="33" t="str">
        <f>+B202</f>
        <v>Squat</v>
      </c>
      <c r="C203" s="35">
        <v>0.7</v>
      </c>
      <c r="D203" s="36">
        <v>3</v>
      </c>
      <c r="E203" s="37">
        <v>1</v>
      </c>
      <c r="F203" s="36">
        <f t="shared" si="146"/>
        <v>70</v>
      </c>
      <c r="G203" s="101">
        <f t="shared" si="152"/>
        <v>3</v>
      </c>
      <c r="H203" s="101">
        <f t="shared" si="153"/>
        <v>210</v>
      </c>
      <c r="I203" s="4"/>
      <c r="J203" s="4"/>
      <c r="K203" s="4"/>
      <c r="L203" s="4"/>
      <c r="M203" s="102" t="str">
        <f t="shared" si="147"/>
        <v xml:space="preserve"> </v>
      </c>
      <c r="N203" s="102" t="str">
        <f t="shared" si="148"/>
        <v xml:space="preserve"> </v>
      </c>
      <c r="O203" s="102">
        <f t="shared" si="149"/>
        <v>3</v>
      </c>
      <c r="P203" s="102" t="str">
        <f t="shared" si="150"/>
        <v xml:space="preserve"> </v>
      </c>
      <c r="Q203" s="102" t="str">
        <f t="shared" si="151"/>
        <v xml:space="preserve"> </v>
      </c>
      <c r="R203" s="4"/>
      <c r="S203" s="4"/>
      <c r="T203" s="4"/>
      <c r="U203" s="4"/>
      <c r="V203" s="4"/>
      <c r="W203" s="4"/>
      <c r="X203" s="4"/>
      <c r="Y203" s="4"/>
      <c r="Z203" s="4"/>
      <c r="AA203" s="4"/>
      <c r="AB203" s="5"/>
      <c r="AC203" s="7"/>
      <c r="AD203" s="8"/>
      <c r="AE203" s="8"/>
      <c r="AF203" s="8"/>
      <c r="AG203" s="8"/>
      <c r="AH203" s="8"/>
      <c r="AI203" s="8"/>
      <c r="AJ203" s="16"/>
    </row>
    <row r="204" spans="1:36">
      <c r="A204" s="38"/>
      <c r="B204" s="33" t="str">
        <f>+B202</f>
        <v>Squat</v>
      </c>
      <c r="C204" s="35">
        <v>0.8</v>
      </c>
      <c r="D204" s="36">
        <v>2</v>
      </c>
      <c r="E204" s="37">
        <v>2</v>
      </c>
      <c r="F204" s="36">
        <f t="shared" si="146"/>
        <v>80</v>
      </c>
      <c r="G204" s="101">
        <f>+D204*E204</f>
        <v>4</v>
      </c>
      <c r="H204" s="101">
        <f t="shared" si="153"/>
        <v>320</v>
      </c>
      <c r="I204" s="4"/>
      <c r="J204" s="4"/>
      <c r="K204" s="4"/>
      <c r="L204" s="4"/>
      <c r="M204" s="102" t="str">
        <f t="shared" si="147"/>
        <v xml:space="preserve"> </v>
      </c>
      <c r="N204" s="102" t="str">
        <f t="shared" si="148"/>
        <v xml:space="preserve"> </v>
      </c>
      <c r="O204" s="102" t="str">
        <f t="shared" si="149"/>
        <v xml:space="preserve"> </v>
      </c>
      <c r="P204" s="102">
        <f t="shared" si="150"/>
        <v>4</v>
      </c>
      <c r="Q204" s="102" t="str">
        <f t="shared" si="151"/>
        <v xml:space="preserve"> </v>
      </c>
      <c r="R204" s="4"/>
      <c r="S204" s="4"/>
      <c r="T204" s="4"/>
      <c r="U204" s="4"/>
      <c r="V204" s="4"/>
      <c r="W204" s="4"/>
      <c r="X204" s="4"/>
      <c r="Y204" s="4"/>
      <c r="Z204" s="4"/>
      <c r="AA204" s="4"/>
      <c r="AB204" s="5"/>
      <c r="AC204" s="13"/>
      <c r="AD204" s="13"/>
      <c r="AE204" s="8"/>
      <c r="AF204" s="8"/>
      <c r="AG204" s="8"/>
      <c r="AH204" s="8"/>
      <c r="AI204" s="8"/>
      <c r="AJ204" s="16"/>
    </row>
    <row r="205" spans="1:36">
      <c r="A205" s="38"/>
      <c r="B205" s="33" t="str">
        <f>+B203</f>
        <v>Squat</v>
      </c>
      <c r="C205" s="35">
        <v>0.85</v>
      </c>
      <c r="D205" s="36">
        <v>2</v>
      </c>
      <c r="E205" s="37">
        <v>2</v>
      </c>
      <c r="F205" s="36">
        <f t="shared" si="146"/>
        <v>85</v>
      </c>
      <c r="G205" s="101">
        <f>+D205*E205</f>
        <v>4</v>
      </c>
      <c r="H205" s="101">
        <f t="shared" si="153"/>
        <v>340</v>
      </c>
      <c r="I205" s="4"/>
      <c r="J205" s="4"/>
      <c r="K205" s="4"/>
      <c r="L205" s="4"/>
      <c r="M205" s="102" t="str">
        <f t="shared" si="147"/>
        <v xml:space="preserve"> </v>
      </c>
      <c r="N205" s="102" t="str">
        <f t="shared" si="148"/>
        <v xml:space="preserve"> </v>
      </c>
      <c r="O205" s="102" t="str">
        <f t="shared" si="149"/>
        <v xml:space="preserve"> </v>
      </c>
      <c r="P205" s="102">
        <f t="shared" si="150"/>
        <v>4</v>
      </c>
      <c r="Q205" s="102" t="str">
        <f t="shared" si="151"/>
        <v xml:space="preserve"> </v>
      </c>
      <c r="R205" s="4"/>
      <c r="S205" s="4"/>
      <c r="T205" s="4"/>
      <c r="U205" s="4"/>
      <c r="V205" s="4"/>
      <c r="W205" s="4"/>
      <c r="X205" s="4"/>
      <c r="Y205" s="4"/>
      <c r="Z205" s="4"/>
      <c r="AA205" s="4"/>
      <c r="AB205" s="5"/>
      <c r="AC205" s="13"/>
      <c r="AD205" s="13"/>
      <c r="AE205" s="8"/>
      <c r="AF205" s="8"/>
      <c r="AG205" s="8"/>
      <c r="AH205" s="8"/>
      <c r="AI205" s="8"/>
      <c r="AJ205" s="16"/>
    </row>
    <row r="206" spans="1:36">
      <c r="A206" s="31"/>
      <c r="B206" s="8"/>
      <c r="C206" s="8"/>
      <c r="D206" s="8"/>
      <c r="E206" s="8"/>
      <c r="F206" s="366"/>
      <c r="G206" s="4"/>
      <c r="H206" s="4"/>
      <c r="I206" s="4"/>
      <c r="J206" s="4"/>
      <c r="K206" s="4"/>
      <c r="L206" s="4"/>
      <c r="M206" s="4"/>
      <c r="N206" s="4"/>
      <c r="O206" s="4"/>
      <c r="P206" s="4"/>
      <c r="Q206" s="4"/>
      <c r="R206" s="4"/>
      <c r="S206" s="4"/>
      <c r="T206" s="4"/>
      <c r="U206" s="4"/>
      <c r="V206" s="4"/>
      <c r="W206" s="4"/>
      <c r="X206" s="4"/>
      <c r="Y206" s="4"/>
      <c r="Z206" s="4"/>
      <c r="AA206" s="4"/>
      <c r="AB206" s="5"/>
      <c r="AC206" s="8"/>
      <c r="AD206" s="8"/>
      <c r="AE206" s="8"/>
      <c r="AF206" s="8"/>
      <c r="AG206" s="8"/>
      <c r="AH206" s="8"/>
      <c r="AI206" s="8"/>
      <c r="AJ206" s="16"/>
    </row>
    <row r="207" spans="1:36">
      <c r="A207" s="15">
        <v>2</v>
      </c>
      <c r="B207" s="39" t="s">
        <v>79</v>
      </c>
      <c r="C207" s="28">
        <v>0.5</v>
      </c>
      <c r="D207" s="29">
        <v>5</v>
      </c>
      <c r="E207" s="30">
        <v>1</v>
      </c>
      <c r="F207" s="11">
        <f>MROUND(BP*C207,AR)</f>
        <v>50</v>
      </c>
      <c r="G207" s="4"/>
      <c r="H207" s="4"/>
      <c r="I207" s="58">
        <f t="shared" ref="I207:I210" si="154">+D207*E207</f>
        <v>5</v>
      </c>
      <c r="J207" s="58">
        <f t="shared" ref="J207:J210" si="155">+I207*F207</f>
        <v>250</v>
      </c>
      <c r="K207" s="4"/>
      <c r="L207" s="4"/>
      <c r="M207" s="4"/>
      <c r="N207" s="4"/>
      <c r="O207" s="4"/>
      <c r="P207" s="4"/>
      <c r="Q207" s="4"/>
      <c r="R207" s="58">
        <f t="shared" ref="R207:R210" si="156">IF(ISNUMBER(SEARCH("bench",$B207)),IF($C207&gt;=0.5,IF($C207&lt;0.6,$D207*$E207," ")," ")," ")</f>
        <v>5</v>
      </c>
      <c r="S207" s="58" t="str">
        <f t="shared" ref="S207:S210" si="157">IF(ISNUMBER(SEARCH("bench",$B207)),IF($C207&gt;=0.6,IF($C207&lt;0.7,$D207*$E207," ")," ")," ")</f>
        <v xml:space="preserve"> </v>
      </c>
      <c r="T207" s="58" t="str">
        <f t="shared" ref="T207:T210" si="158">IF(ISNUMBER(SEARCH("bench",$B207)),IF($C207&gt;=0.7,IF($C207&lt;0.8,$D207*$E207," ")," ")," ")</f>
        <v xml:space="preserve"> </v>
      </c>
      <c r="U207" s="58" t="str">
        <f t="shared" ref="U207:U210" si="159">IF(ISNUMBER(SEARCH("bench",$B207)),IF($C207&gt;=0.8,IF($C207&lt;0.9,$D207*$E207," ")," ")," ")</f>
        <v xml:space="preserve"> </v>
      </c>
      <c r="V207" s="58" t="str">
        <f t="shared" ref="V207:V210" si="160">IF(ISNUMBER(SEARCH("bench",$B207)),IF($C207&gt;=0.9,$D207*$E207," ")," ")</f>
        <v xml:space="preserve"> </v>
      </c>
      <c r="W207" s="4"/>
      <c r="X207" s="4"/>
      <c r="Y207" s="4"/>
      <c r="Z207" s="4"/>
      <c r="AA207" s="4"/>
      <c r="AB207" s="5"/>
      <c r="AC207" s="47"/>
      <c r="AD207" s="8"/>
      <c r="AE207" s="8"/>
      <c r="AF207" s="8"/>
      <c r="AG207" s="8"/>
      <c r="AH207" s="8"/>
      <c r="AI207" s="8"/>
      <c r="AJ207" s="16"/>
    </row>
    <row r="208" spans="1:36">
      <c r="A208" s="21"/>
      <c r="B208" s="20" t="str">
        <f>+B207</f>
        <v xml:space="preserve">BenchPress </v>
      </c>
      <c r="C208" s="10">
        <v>0.6</v>
      </c>
      <c r="D208" s="11">
        <v>4</v>
      </c>
      <c r="E208" s="12">
        <v>1</v>
      </c>
      <c r="F208" s="11">
        <f>MROUND(BP*C208,AR)</f>
        <v>60</v>
      </c>
      <c r="G208" s="4"/>
      <c r="H208" s="4"/>
      <c r="I208" s="58">
        <f t="shared" si="154"/>
        <v>4</v>
      </c>
      <c r="J208" s="58">
        <f t="shared" si="155"/>
        <v>240</v>
      </c>
      <c r="K208" s="4"/>
      <c r="L208" s="4"/>
      <c r="M208" s="4"/>
      <c r="N208" s="4"/>
      <c r="O208" s="4"/>
      <c r="P208" s="4"/>
      <c r="Q208" s="4"/>
      <c r="R208" s="58" t="str">
        <f t="shared" si="156"/>
        <v xml:space="preserve"> </v>
      </c>
      <c r="S208" s="58">
        <f t="shared" si="157"/>
        <v>4</v>
      </c>
      <c r="T208" s="58" t="str">
        <f>IF(ISNUMBER(SEARCH("bench",$B208)),IF($C208&gt;=0.7,IF($C208&lt;0.8,$D208*$E208," ")," ")," ")</f>
        <v xml:space="preserve"> </v>
      </c>
      <c r="U208" s="58" t="str">
        <f t="shared" si="159"/>
        <v xml:space="preserve"> </v>
      </c>
      <c r="V208" s="58" t="str">
        <f t="shared" si="160"/>
        <v xml:space="preserve"> </v>
      </c>
      <c r="W208" s="4"/>
      <c r="X208" s="4"/>
      <c r="Y208" s="4"/>
      <c r="Z208" s="4"/>
      <c r="AA208" s="4"/>
      <c r="AB208" s="8"/>
      <c r="AC208" s="13"/>
      <c r="AD208" s="8"/>
      <c r="AE208" s="8"/>
      <c r="AF208" s="8"/>
      <c r="AG208" s="8"/>
      <c r="AH208" s="8"/>
      <c r="AI208" s="8"/>
      <c r="AJ208" s="16"/>
    </row>
    <row r="209" spans="1:36">
      <c r="A209" s="21"/>
      <c r="B209" s="20" t="str">
        <f>+B208</f>
        <v xml:space="preserve">BenchPress </v>
      </c>
      <c r="C209" s="10">
        <v>0.7</v>
      </c>
      <c r="D209" s="11">
        <v>3</v>
      </c>
      <c r="E209" s="12">
        <v>1</v>
      </c>
      <c r="F209" s="11">
        <f>MROUND(BP*C209,AR)</f>
        <v>70</v>
      </c>
      <c r="G209" s="4"/>
      <c r="H209" s="4"/>
      <c r="I209" s="58">
        <f t="shared" si="154"/>
        <v>3</v>
      </c>
      <c r="J209" s="58">
        <f t="shared" si="155"/>
        <v>210</v>
      </c>
      <c r="K209" s="4"/>
      <c r="L209" s="4"/>
      <c r="M209" s="4"/>
      <c r="N209" s="4"/>
      <c r="O209" s="4"/>
      <c r="P209" s="4"/>
      <c r="Q209" s="4"/>
      <c r="R209" s="58" t="str">
        <f t="shared" si="156"/>
        <v xml:space="preserve"> </v>
      </c>
      <c r="S209" s="58" t="str">
        <f t="shared" si="157"/>
        <v xml:space="preserve"> </v>
      </c>
      <c r="T209" s="58">
        <f>IF(ISNUMBER(SEARCH("bench",$B209)),IF($C209&gt;=0.7,IF($C209&lt;0.8,$D209*$E209," ")," ")," ")</f>
        <v>3</v>
      </c>
      <c r="U209" s="58" t="str">
        <f t="shared" si="159"/>
        <v xml:space="preserve"> </v>
      </c>
      <c r="V209" s="58" t="str">
        <f t="shared" si="160"/>
        <v xml:space="preserve"> </v>
      </c>
      <c r="W209" s="4"/>
      <c r="X209" s="4"/>
      <c r="Y209" s="4"/>
      <c r="Z209" s="4"/>
      <c r="AA209" s="4"/>
      <c r="AB209" s="8"/>
      <c r="AC209" s="13"/>
      <c r="AD209" s="8"/>
      <c r="AE209" s="8"/>
      <c r="AF209" s="8"/>
      <c r="AG209" s="8"/>
      <c r="AH209" s="8"/>
      <c r="AI209" s="8"/>
      <c r="AJ209" s="16"/>
    </row>
    <row r="210" spans="1:36">
      <c r="A210" s="15"/>
      <c r="B210" s="20" t="str">
        <f>+B209</f>
        <v xml:space="preserve">BenchPress </v>
      </c>
      <c r="C210" s="10">
        <v>0.8</v>
      </c>
      <c r="D210" s="11">
        <v>2</v>
      </c>
      <c r="E210" s="12">
        <v>5</v>
      </c>
      <c r="F210" s="11">
        <f>MROUND(BP*C210,AR)</f>
        <v>80</v>
      </c>
      <c r="G210" s="4"/>
      <c r="H210" s="4"/>
      <c r="I210" s="58">
        <f t="shared" si="154"/>
        <v>10</v>
      </c>
      <c r="J210" s="58">
        <f t="shared" si="155"/>
        <v>800</v>
      </c>
      <c r="K210" s="4"/>
      <c r="L210" s="4"/>
      <c r="M210" s="4"/>
      <c r="N210" s="4"/>
      <c r="O210" s="4"/>
      <c r="P210" s="4"/>
      <c r="Q210" s="4"/>
      <c r="R210" s="58" t="str">
        <f t="shared" si="156"/>
        <v xml:space="preserve"> </v>
      </c>
      <c r="S210" s="58" t="str">
        <f t="shared" si="157"/>
        <v xml:space="preserve"> </v>
      </c>
      <c r="T210" s="58" t="str">
        <f t="shared" si="158"/>
        <v xml:space="preserve"> </v>
      </c>
      <c r="U210" s="58">
        <f t="shared" si="159"/>
        <v>10</v>
      </c>
      <c r="V210" s="58" t="str">
        <f t="shared" si="160"/>
        <v xml:space="preserve"> </v>
      </c>
      <c r="W210" s="4"/>
      <c r="X210" s="4"/>
      <c r="Y210" s="4"/>
      <c r="Z210" s="4"/>
      <c r="AA210" s="4"/>
      <c r="AB210" s="5"/>
      <c r="AC210" s="13"/>
      <c r="AD210" s="13"/>
      <c r="AE210" s="13"/>
      <c r="AF210" s="22"/>
      <c r="AG210" s="6"/>
      <c r="AH210" s="8"/>
      <c r="AI210" s="8"/>
      <c r="AJ210" s="16"/>
    </row>
    <row r="211" spans="1:36">
      <c r="A211" s="31"/>
      <c r="B211" s="8"/>
      <c r="C211" s="8"/>
      <c r="D211" s="8"/>
      <c r="E211" s="8"/>
      <c r="F211" s="366"/>
      <c r="G211" s="4"/>
      <c r="H211" s="4"/>
      <c r="I211" s="4"/>
      <c r="J211" s="4"/>
      <c r="K211" s="4"/>
      <c r="L211" s="4"/>
      <c r="M211" s="4"/>
      <c r="N211" s="4"/>
      <c r="O211" s="4"/>
      <c r="P211" s="4"/>
      <c r="Q211" s="4"/>
      <c r="R211" s="4"/>
      <c r="S211" s="4"/>
      <c r="T211" s="4"/>
      <c r="U211" s="4"/>
      <c r="V211" s="4"/>
      <c r="W211" s="4"/>
      <c r="X211" s="4"/>
      <c r="Y211" s="4"/>
      <c r="Z211" s="4"/>
      <c r="AA211" s="4"/>
      <c r="AB211" s="5"/>
      <c r="AC211" s="8"/>
      <c r="AD211" s="8"/>
      <c r="AE211" s="8"/>
      <c r="AF211" s="8"/>
      <c r="AG211" s="8"/>
      <c r="AH211" s="8"/>
      <c r="AI211" s="8"/>
      <c r="AJ211" s="16"/>
    </row>
    <row r="212" spans="1:36">
      <c r="A212" s="23">
        <v>3</v>
      </c>
      <c r="B212" s="6" t="s">
        <v>9</v>
      </c>
      <c r="C212" s="24"/>
      <c r="D212" s="25">
        <v>10</v>
      </c>
      <c r="E212" s="26">
        <v>4</v>
      </c>
      <c r="F212" s="25"/>
      <c r="G212" s="4"/>
      <c r="H212" s="4"/>
      <c r="I212" s="4"/>
      <c r="J212" s="4"/>
      <c r="K212" s="4"/>
      <c r="L212" s="4"/>
      <c r="M212" s="4"/>
      <c r="N212" s="4"/>
      <c r="O212" s="4"/>
      <c r="P212" s="4"/>
      <c r="Q212" s="4"/>
      <c r="R212" s="4"/>
      <c r="S212" s="4"/>
      <c r="T212" s="4"/>
      <c r="U212" s="4"/>
      <c r="V212" s="4"/>
      <c r="W212" s="4"/>
      <c r="X212" s="4"/>
      <c r="Y212" s="4"/>
      <c r="Z212" s="4"/>
      <c r="AA212" s="4"/>
      <c r="AB212" s="8"/>
      <c r="AC212" s="22"/>
      <c r="AD212" s="22"/>
      <c r="AE212" s="22"/>
      <c r="AF212" s="22"/>
      <c r="AG212" s="8"/>
      <c r="AH212" s="8"/>
      <c r="AI212" s="8"/>
      <c r="AJ212" s="16"/>
    </row>
    <row r="213" spans="1:36">
      <c r="A213" s="23">
        <v>4</v>
      </c>
      <c r="B213" s="6" t="s">
        <v>16</v>
      </c>
      <c r="C213" s="24"/>
      <c r="D213" s="25">
        <v>8</v>
      </c>
      <c r="E213" s="26">
        <v>5</v>
      </c>
      <c r="F213" s="25"/>
      <c r="G213" s="4"/>
      <c r="H213" s="4"/>
      <c r="I213" s="4"/>
      <c r="J213" s="4"/>
      <c r="K213" s="4"/>
      <c r="L213" s="4"/>
      <c r="M213" s="4"/>
      <c r="N213" s="4"/>
      <c r="O213" s="4"/>
      <c r="P213" s="4"/>
      <c r="Q213" s="4"/>
      <c r="R213" s="4"/>
      <c r="S213" s="4"/>
      <c r="T213" s="4"/>
      <c r="U213" s="4"/>
      <c r="V213" s="4"/>
      <c r="W213" s="4"/>
      <c r="X213" s="4"/>
      <c r="Y213" s="4"/>
      <c r="Z213" s="4"/>
      <c r="AA213" s="4"/>
      <c r="AB213" s="8"/>
      <c r="AC213" s="22"/>
      <c r="AD213" s="22"/>
      <c r="AE213" s="22"/>
      <c r="AF213" s="22"/>
      <c r="AG213" s="22"/>
      <c r="AH213" s="8"/>
      <c r="AI213" s="8"/>
      <c r="AJ213" s="16"/>
    </row>
    <row r="214" spans="1:36">
      <c r="A214" s="31"/>
      <c r="B214" s="8"/>
      <c r="C214" s="8"/>
      <c r="D214" s="8"/>
      <c r="E214" s="8"/>
      <c r="F214" s="366"/>
      <c r="G214" s="4"/>
      <c r="H214" s="4"/>
      <c r="I214" s="4"/>
      <c r="J214" s="4"/>
      <c r="K214" s="4"/>
      <c r="L214" s="4"/>
      <c r="M214" s="4"/>
      <c r="N214" s="4"/>
      <c r="O214" s="4"/>
      <c r="P214" s="4"/>
      <c r="Q214" s="4"/>
      <c r="R214" s="4"/>
      <c r="S214" s="4"/>
      <c r="T214" s="4"/>
      <c r="U214" s="4"/>
      <c r="V214" s="4"/>
      <c r="W214" s="4"/>
      <c r="X214" s="4"/>
      <c r="Y214" s="4"/>
      <c r="Z214" s="4"/>
      <c r="AA214" s="4"/>
      <c r="AB214" s="5"/>
      <c r="AC214" s="8"/>
      <c r="AD214" s="8"/>
      <c r="AE214" s="8"/>
      <c r="AF214" s="8"/>
      <c r="AG214" s="8"/>
      <c r="AH214" s="8"/>
      <c r="AI214" s="8"/>
      <c r="AJ214" s="16"/>
    </row>
    <row r="215" spans="1:36">
      <c r="A215" s="32">
        <v>5</v>
      </c>
      <c r="B215" s="34" t="s">
        <v>81</v>
      </c>
      <c r="C215" s="35">
        <v>0.35</v>
      </c>
      <c r="D215" s="36">
        <v>5</v>
      </c>
      <c r="E215" s="37">
        <v>1</v>
      </c>
      <c r="F215" s="36">
        <f>MROUND(SQ*C215,AR)</f>
        <v>35</v>
      </c>
      <c r="G215" s="101">
        <f>+D215*E215</f>
        <v>5</v>
      </c>
      <c r="H215" s="101">
        <f>+F215*G215</f>
        <v>175</v>
      </c>
      <c r="I215" s="4"/>
      <c r="J215" s="4"/>
      <c r="K215" s="4"/>
      <c r="L215" s="4"/>
      <c r="M215" s="102" t="str">
        <f>IF(ISNUMBER(SEARCH("squat",$B215)),IF($C215&gt;=0.5,IF($C215&lt;0.6,$D215*$E215," ")," ")," ")</f>
        <v xml:space="preserve"> </v>
      </c>
      <c r="N215" s="102" t="str">
        <f>IF(ISNUMBER(SEARCH("squat",$B215)),IF($C215&gt;=0.6,IF($C215&lt;0.7,$D215*$E215," ")," ")," ")</f>
        <v xml:space="preserve"> </v>
      </c>
      <c r="O215" s="102" t="str">
        <f>IF(ISNUMBER(SEARCH("squat",$B215)),IF($C215&gt;=0.7,IF($C215&lt;0.8,$D215*$E215," ")," ")," ")</f>
        <v xml:space="preserve"> </v>
      </c>
      <c r="P215" s="102" t="str">
        <f>IF(ISNUMBER(SEARCH("squat",$B215)),IF($C215&gt;=0.8,IF($C215&lt;0.9,$D215*$E215," ")," ")," ")</f>
        <v xml:space="preserve"> </v>
      </c>
      <c r="Q215" s="102" t="str">
        <f>IF(ISNUMBER(SEARCH("squat",$B215)),IF($C215&gt;=0.9,$D215*$E215," ")," ")</f>
        <v xml:space="preserve"> </v>
      </c>
      <c r="R215" s="4"/>
      <c r="S215" s="4"/>
      <c r="T215" s="4"/>
      <c r="U215" s="4"/>
      <c r="V215" s="4"/>
      <c r="W215" s="4"/>
      <c r="X215" s="4"/>
      <c r="Y215" s="4"/>
      <c r="Z215" s="4"/>
      <c r="AA215" s="4"/>
      <c r="AB215" s="5"/>
      <c r="AC215" s="13"/>
      <c r="AD215" s="8"/>
      <c r="AE215" s="8"/>
      <c r="AF215" s="8"/>
      <c r="AG215" s="8"/>
      <c r="AH215" s="8"/>
      <c r="AI215" s="8"/>
      <c r="AJ215" s="16"/>
    </row>
    <row r="216" spans="1:36">
      <c r="A216" s="38"/>
      <c r="B216" s="33" t="str">
        <f>+B215</f>
        <v>Front Squat</v>
      </c>
      <c r="C216" s="35">
        <v>0.4</v>
      </c>
      <c r="D216" s="36">
        <v>4</v>
      </c>
      <c r="E216" s="37">
        <v>1</v>
      </c>
      <c r="F216" s="36">
        <f>MROUND(SQ*C216,AR)</f>
        <v>40</v>
      </c>
      <c r="G216" s="101">
        <f t="shared" ref="G216:G217" si="161">+D216*E216</f>
        <v>4</v>
      </c>
      <c r="H216" s="101">
        <f t="shared" ref="H216:H217" si="162">+F216*G216</f>
        <v>160</v>
      </c>
      <c r="I216" s="4"/>
      <c r="J216" s="4"/>
      <c r="K216" s="4"/>
      <c r="L216" s="4"/>
      <c r="M216" s="102" t="str">
        <f>IF(ISNUMBER(SEARCH("squat",$B216)),IF($C216&gt;=0.5,IF($C216&lt;0.6,$D216*$E216," ")," ")," ")</f>
        <v xml:space="preserve"> </v>
      </c>
      <c r="N216" s="102" t="str">
        <f>IF(ISNUMBER(SEARCH("squat",$B216)),IF($C216&gt;=0.6,IF($C216&lt;0.7,$D216*$E216," ")," ")," ")</f>
        <v xml:space="preserve"> </v>
      </c>
      <c r="O216" s="102" t="str">
        <f>IF(ISNUMBER(SEARCH("squat",$B216)),IF($C216&gt;=0.7,IF($C216&lt;0.8,$D216*$E216," ")," ")," ")</f>
        <v xml:space="preserve"> </v>
      </c>
      <c r="P216" s="102" t="str">
        <f>IF(ISNUMBER(SEARCH("squat",$B216)),IF($C216&gt;=0.8,IF($C216&lt;0.9,$D216*$E216," ")," ")," ")</f>
        <v xml:space="preserve"> </v>
      </c>
      <c r="Q216" s="102" t="str">
        <f>IF(ISNUMBER(SEARCH("squat",$B216)),IF($C216&gt;=0.9,$D216*$E216," ")," ")</f>
        <v xml:space="preserve"> </v>
      </c>
      <c r="R216" s="4"/>
      <c r="S216" s="4"/>
      <c r="T216" s="4"/>
      <c r="U216" s="4"/>
      <c r="V216" s="4"/>
      <c r="W216" s="4"/>
      <c r="X216" s="4"/>
      <c r="Y216" s="4"/>
      <c r="Z216" s="4"/>
      <c r="AA216" s="4"/>
      <c r="AB216" s="5"/>
      <c r="AC216" s="7"/>
      <c r="AD216" s="8"/>
      <c r="AE216" s="8"/>
      <c r="AF216" s="8"/>
      <c r="AG216" s="8"/>
      <c r="AH216" s="8"/>
      <c r="AI216" s="8"/>
      <c r="AJ216" s="16"/>
    </row>
    <row r="217" spans="1:36">
      <c r="A217" s="38"/>
      <c r="B217" s="33" t="str">
        <f>+B216</f>
        <v>Front Squat</v>
      </c>
      <c r="C217" s="35">
        <v>0.45</v>
      </c>
      <c r="D217" s="36">
        <v>4</v>
      </c>
      <c r="E217" s="37">
        <v>5</v>
      </c>
      <c r="F217" s="36">
        <f>MROUND(SQ*C217,AR)</f>
        <v>45</v>
      </c>
      <c r="G217" s="101">
        <f t="shared" si="161"/>
        <v>20</v>
      </c>
      <c r="H217" s="101">
        <f t="shared" si="162"/>
        <v>900</v>
      </c>
      <c r="I217" s="4"/>
      <c r="J217" s="4"/>
      <c r="K217" s="4"/>
      <c r="L217" s="4"/>
      <c r="M217" s="102" t="str">
        <f>IF(ISNUMBER(SEARCH("squat",$B217)),IF($C217&gt;=0.5,IF($C217&lt;0.6,$D217*$E217," ")," ")," ")</f>
        <v xml:space="preserve"> </v>
      </c>
      <c r="N217" s="102" t="str">
        <f>IF(ISNUMBER(SEARCH("squat",$B217)),IF($C217&gt;=0.6,IF($C217&lt;0.7,$D217*$E217," ")," ")," ")</f>
        <v xml:space="preserve"> </v>
      </c>
      <c r="O217" s="102" t="str">
        <f>IF(ISNUMBER(SEARCH("squat",$B217)),IF($C217&gt;=0.7,IF($C217&lt;0.8,$D217*$E217," ")," ")," ")</f>
        <v xml:space="preserve"> </v>
      </c>
      <c r="P217" s="102" t="str">
        <f>IF(ISNUMBER(SEARCH("squat",$B217)),IF($C217&gt;=0.8,IF($C217&lt;0.9,$D217*$E217," ")," ")," ")</f>
        <v xml:space="preserve"> </v>
      </c>
      <c r="Q217" s="102" t="str">
        <f>IF(ISNUMBER(SEARCH("squat",$B217)),IF($C217&gt;=0.9,$D217*$E217," ")," ")</f>
        <v xml:space="preserve"> </v>
      </c>
      <c r="R217" s="4"/>
      <c r="S217" s="4"/>
      <c r="T217" s="4"/>
      <c r="U217" s="4"/>
      <c r="V217" s="4"/>
      <c r="W217" s="4"/>
      <c r="X217" s="4"/>
      <c r="Y217" s="4"/>
      <c r="Z217" s="4"/>
      <c r="AA217" s="4"/>
      <c r="AB217" s="5"/>
      <c r="AC217" s="280"/>
      <c r="AD217" s="280"/>
      <c r="AE217" s="280"/>
      <c r="AF217" s="280"/>
      <c r="AG217" s="280"/>
      <c r="AH217" s="8"/>
      <c r="AI217" s="8"/>
      <c r="AJ217" s="16"/>
    </row>
    <row r="218" spans="1:36">
      <c r="A218" s="31"/>
      <c r="B218" s="8"/>
      <c r="C218" s="8"/>
      <c r="D218" s="8"/>
      <c r="E218" s="8"/>
      <c r="F218" s="366"/>
      <c r="G218" s="4"/>
      <c r="H218" s="4"/>
      <c r="I218" s="4"/>
      <c r="J218" s="4"/>
      <c r="K218" s="4"/>
      <c r="L218" s="4"/>
      <c r="M218" s="4"/>
      <c r="N218" s="4"/>
      <c r="O218" s="4"/>
      <c r="P218" s="4"/>
      <c r="Q218" s="4"/>
      <c r="R218" s="4"/>
      <c r="S218" s="4"/>
      <c r="T218" s="4"/>
      <c r="U218" s="4"/>
      <c r="V218" s="4"/>
      <c r="W218" s="4"/>
      <c r="X218" s="4"/>
      <c r="Y218" s="4"/>
      <c r="Z218" s="4"/>
      <c r="AA218" s="4"/>
      <c r="AB218" s="5"/>
      <c r="AC218" s="8"/>
      <c r="AD218" s="8"/>
      <c r="AE218" s="8"/>
      <c r="AF218" s="8"/>
      <c r="AG218" s="8"/>
      <c r="AH218" s="8"/>
      <c r="AI218" s="8"/>
      <c r="AJ218" s="16"/>
    </row>
    <row r="219" spans="1:36">
      <c r="A219" s="23">
        <v>5</v>
      </c>
      <c r="B219" s="6" t="s">
        <v>48</v>
      </c>
      <c r="C219" s="24"/>
      <c r="D219" s="25">
        <v>5</v>
      </c>
      <c r="E219" s="26">
        <v>5</v>
      </c>
      <c r="F219" s="25"/>
      <c r="G219" s="4"/>
      <c r="H219" s="4"/>
      <c r="I219" s="4"/>
      <c r="J219" s="4"/>
      <c r="K219" s="4"/>
      <c r="L219" s="4"/>
      <c r="M219" s="4"/>
      <c r="N219" s="4"/>
      <c r="O219" s="4"/>
      <c r="P219" s="4"/>
      <c r="Q219" s="4"/>
      <c r="R219" s="4"/>
      <c r="S219" s="4"/>
      <c r="T219" s="4"/>
      <c r="U219" s="4"/>
      <c r="V219" s="4"/>
      <c r="W219" s="4"/>
      <c r="X219" s="4"/>
      <c r="Y219" s="4"/>
      <c r="Z219" s="4"/>
      <c r="AA219" s="4"/>
      <c r="AB219" s="27"/>
      <c r="AC219" s="22"/>
      <c r="AD219" s="22"/>
      <c r="AE219" s="22"/>
      <c r="AF219" s="6"/>
      <c r="AG219" s="6"/>
      <c r="AH219" s="27"/>
      <c r="AI219" s="27"/>
      <c r="AJ219" s="19"/>
    </row>
    <row r="220" spans="1:36">
      <c r="G220" s="4"/>
      <c r="H220" s="4"/>
      <c r="I220" s="4"/>
      <c r="J220" s="4"/>
      <c r="K220" s="4"/>
      <c r="L220" s="4"/>
      <c r="M220" s="4"/>
      <c r="N220" s="4"/>
      <c r="O220" s="4"/>
      <c r="P220" s="4"/>
      <c r="Q220" s="4"/>
      <c r="R220" s="4"/>
      <c r="S220" s="4"/>
      <c r="T220" s="4"/>
      <c r="U220" s="4"/>
      <c r="V220" s="4"/>
      <c r="W220" s="4"/>
      <c r="X220" s="4"/>
      <c r="Y220" s="4"/>
      <c r="Z220" s="4"/>
      <c r="AA220" s="4"/>
    </row>
    <row r="221" spans="1:36" ht="15" thickBot="1">
      <c r="G221" s="4"/>
      <c r="H221" s="4"/>
      <c r="I221" s="4"/>
      <c r="J221" s="4"/>
      <c r="K221" s="4"/>
      <c r="L221" s="4"/>
      <c r="M221" s="4"/>
      <c r="N221" s="4"/>
      <c r="O221" s="4"/>
      <c r="P221" s="4"/>
      <c r="Q221" s="4"/>
      <c r="R221" s="4"/>
      <c r="S221" s="4"/>
      <c r="T221" s="4"/>
      <c r="U221" s="4"/>
      <c r="V221" s="4"/>
      <c r="W221" s="4"/>
      <c r="X221" s="4"/>
      <c r="Y221" s="4"/>
      <c r="Z221" s="4"/>
      <c r="AA221" s="4"/>
    </row>
    <row r="222" spans="1:36" ht="15" thickBot="1">
      <c r="A222" s="409" t="s">
        <v>20</v>
      </c>
      <c r="B222" s="410"/>
      <c r="C222" s="59" t="s">
        <v>0</v>
      </c>
      <c r="D222" s="59" t="s">
        <v>5</v>
      </c>
      <c r="E222" s="59" t="s">
        <v>6</v>
      </c>
      <c r="F222" s="369" t="s">
        <v>7</v>
      </c>
      <c r="G222" s="4"/>
      <c r="H222" s="4"/>
      <c r="I222" s="4"/>
      <c r="J222" s="4"/>
      <c r="K222" s="4"/>
      <c r="L222" s="4"/>
      <c r="M222" s="4"/>
      <c r="N222" s="4"/>
      <c r="O222" s="4"/>
      <c r="P222" s="4"/>
      <c r="Q222" s="4"/>
      <c r="R222" s="4"/>
      <c r="S222" s="4"/>
      <c r="T222" s="4"/>
      <c r="U222" s="4"/>
      <c r="V222" s="4"/>
      <c r="W222" s="4"/>
      <c r="X222" s="4"/>
      <c r="Y222" s="4"/>
      <c r="Z222" s="4"/>
      <c r="AA222" s="4"/>
    </row>
    <row r="223" spans="1:36">
      <c r="G223" s="4"/>
      <c r="H223" s="4"/>
      <c r="I223" s="4"/>
      <c r="J223" s="4"/>
      <c r="K223" s="4"/>
      <c r="L223" s="4"/>
      <c r="M223" s="4"/>
      <c r="N223" s="4"/>
      <c r="O223" s="4"/>
      <c r="P223" s="4"/>
      <c r="Q223" s="4"/>
      <c r="R223" s="4"/>
      <c r="S223" s="4"/>
      <c r="T223" s="4"/>
      <c r="U223" s="4"/>
      <c r="V223" s="4"/>
      <c r="W223" s="4"/>
      <c r="X223" s="4"/>
      <c r="Y223" s="4"/>
      <c r="Z223" s="4"/>
      <c r="AA223" s="4"/>
    </row>
    <row r="224" spans="1:36">
      <c r="A224" s="284">
        <v>1</v>
      </c>
      <c r="B224" s="285" t="s">
        <v>67</v>
      </c>
      <c r="C224" s="286">
        <v>0.5</v>
      </c>
      <c r="D224" s="287">
        <v>4</v>
      </c>
      <c r="E224" s="287">
        <v>1</v>
      </c>
      <c r="F224" s="371">
        <f>MROUND(DL*C224,AR)</f>
        <v>50</v>
      </c>
      <c r="G224" s="297"/>
      <c r="H224" s="297"/>
      <c r="I224" s="300"/>
      <c r="J224" s="300"/>
      <c r="K224" s="288">
        <f>+D224*E224</f>
        <v>4</v>
      </c>
      <c r="L224" s="288">
        <f>+K224*F224</f>
        <v>200</v>
      </c>
      <c r="M224" s="297"/>
      <c r="N224" s="297"/>
      <c r="O224" s="297"/>
      <c r="P224" s="297"/>
      <c r="Q224" s="297"/>
      <c r="R224" s="297" t="str">
        <f>IF(ISNUMBER(SEARCH("bench",$B224)),IF($C224&gt;=0.5,IF($C224&lt;0.6,$D224*$E224," ")," ")," ")</f>
        <v xml:space="preserve"> </v>
      </c>
      <c r="S224" s="297" t="str">
        <f>IF(ISNUMBER(SEARCH("bench",$B224)),IF($C224&gt;=0.6,IF($C224&lt;0.7,$D224*$E224," ")," ")," ")</f>
        <v xml:space="preserve"> </v>
      </c>
      <c r="T224" s="297" t="str">
        <f>IF(ISNUMBER(SEARCH("bench",$B224)),IF($C224&gt;=0.7,IF($C224&lt;0.8,$D224*$E224," ")," ")," ")</f>
        <v xml:space="preserve"> </v>
      </c>
      <c r="U224" s="297" t="str">
        <f>IF(ISNUMBER(SEARCH("bench",$B224)),IF($C224&gt;=0.8,IF($C224&lt;0.9,$D224*$E224," ")," ")," ")</f>
        <v xml:space="preserve"> </v>
      </c>
      <c r="V224" s="297" t="str">
        <f>IF(ISNUMBER(SEARCH("bench",$B224)),IF($C224&gt;=0.9,$D224*$E224," ")," ")</f>
        <v xml:space="preserve"> </v>
      </c>
      <c r="W224" s="288">
        <f>IF(ISNUMBER(SEARCH("deadlift",$B224)),IF($C224&gt;=0.5,IF($C224&lt;0.6,$D224*$E224," ")," ")," ")</f>
        <v>4</v>
      </c>
      <c r="X224" s="288" t="str">
        <f>IF(ISNUMBER(SEARCH("deadlift",$B224)),IF($C224&gt;=0.6,IF($C224&lt;0.7,$D224*$E224," ")," ")," ")</f>
        <v xml:space="preserve"> </v>
      </c>
      <c r="Y224" s="288" t="str">
        <f>IF(ISNUMBER(SEARCH("deadlift",$B224)),IF($C224&gt;=0.7,IF($C224&lt;0.8,$D224*$E224," ")," ")," ")</f>
        <v xml:space="preserve"> </v>
      </c>
      <c r="Z224" s="288" t="str">
        <f>IF(ISNUMBER(SEARCH("deadlift",$B224)),IF($C224&gt;=0.8,IF($C224&lt;0.9,$D224*$E224," ")," ")," ")</f>
        <v xml:space="preserve"> </v>
      </c>
      <c r="AA224" s="288" t="str">
        <f>IF(ISNUMBER(SEARCH("deadlift",$B224)),IF($C224&gt;=0.9,$D224*$E224," ")," ")</f>
        <v xml:space="preserve"> </v>
      </c>
      <c r="AB224" s="298"/>
      <c r="AC224" s="280"/>
      <c r="AD224" s="300"/>
      <c r="AE224" s="300"/>
      <c r="AF224" s="300"/>
      <c r="AG224" s="300"/>
      <c r="AH224" s="300"/>
      <c r="AI224" s="300"/>
      <c r="AJ224" s="351"/>
    </row>
    <row r="225" spans="1:36">
      <c r="A225" s="344"/>
      <c r="B225" s="345" t="str">
        <f>+B224</f>
        <v>Deadlift</v>
      </c>
      <c r="C225" s="343">
        <v>0.6</v>
      </c>
      <c r="D225" s="335">
        <v>3</v>
      </c>
      <c r="E225" s="335">
        <v>1</v>
      </c>
      <c r="F225" s="372">
        <f>MROUND(DL*C225,AR)</f>
        <v>60</v>
      </c>
      <c r="G225" s="4"/>
      <c r="H225" s="4"/>
      <c r="I225" s="8"/>
      <c r="J225" s="8"/>
      <c r="K225" s="334">
        <f>+D225*E225</f>
        <v>3</v>
      </c>
      <c r="L225" s="334">
        <f>+K225*F225</f>
        <v>180</v>
      </c>
      <c r="M225" s="4"/>
      <c r="N225" s="4"/>
      <c r="O225" s="4"/>
      <c r="P225" s="4"/>
      <c r="Q225" s="4"/>
      <c r="R225" s="4" t="str">
        <f>IF(ISNUMBER(SEARCH("bench",$B225)),IF($C225&gt;=0.5,IF($C225&lt;0.6,$D225*$E225," ")," ")," ")</f>
        <v xml:space="preserve"> </v>
      </c>
      <c r="S225" s="4" t="str">
        <f>IF(ISNUMBER(SEARCH("bench",$B225)),IF($C225&gt;=0.6,IF($C225&lt;0.7,$D225*$E225," ")," ")," ")</f>
        <v xml:space="preserve"> </v>
      </c>
      <c r="T225" s="4" t="str">
        <f>IF(ISNUMBER(SEARCH("bench",$B225)),IF($C225&gt;=0.7,IF($C225&lt;0.8,$D225*$E225," ")," ")," ")</f>
        <v xml:space="preserve"> </v>
      </c>
      <c r="U225" s="4" t="str">
        <f>IF(ISNUMBER(SEARCH("bench",$B225)),IF($C225&gt;=0.8,IF($C225&lt;0.9,$D225*$E225," ")," ")," ")</f>
        <v xml:space="preserve"> </v>
      </c>
      <c r="V225" s="4" t="str">
        <f>IF(ISNUMBER(SEARCH("bench",$B225)),IF($C225&gt;=0.9,$D225*$E225," ")," ")</f>
        <v xml:space="preserve"> </v>
      </c>
      <c r="W225" s="334" t="str">
        <f>IF(ISNUMBER(SEARCH("deadlift",$B225)),IF($C225&gt;=0.5,IF($C225&lt;0.6,$D225*$E225," ")," ")," ")</f>
        <v xml:space="preserve"> </v>
      </c>
      <c r="X225" s="334">
        <f>IF(ISNUMBER(SEARCH("deadlift",$B225)),IF($C225&gt;=0.6,IF($C225&lt;0.7,$D225*$E225," ")," ")," ")</f>
        <v>3</v>
      </c>
      <c r="Y225" s="334" t="str">
        <f>IF(ISNUMBER(SEARCH("deadlift",$B225)),IF($C225&gt;=0.7,IF($C225&lt;0.8,$D225*$E225," ")," ")," ")</f>
        <v xml:space="preserve"> </v>
      </c>
      <c r="Z225" s="334" t="str">
        <f>IF(ISNUMBER(SEARCH("deadlift",$B225)),IF($C225&gt;=0.8,IF($C225&lt;0.9,$D225*$E225," ")," ")," ")</f>
        <v xml:space="preserve"> </v>
      </c>
      <c r="AA225" s="334" t="str">
        <f>IF(ISNUMBER(SEARCH("deadlift",$B225)),IF($C225&gt;=0.9,$D225*$E225," ")," ")</f>
        <v xml:space="preserve"> </v>
      </c>
      <c r="AB225" s="5"/>
      <c r="AC225" s="330"/>
      <c r="AD225" s="8"/>
      <c r="AE225" s="8"/>
      <c r="AF225" s="8"/>
      <c r="AG225" s="8"/>
      <c r="AH225" s="8"/>
      <c r="AI225" s="8"/>
      <c r="AJ225" s="16"/>
    </row>
    <row r="226" spans="1:36">
      <c r="A226" s="344"/>
      <c r="B226" s="345" t="str">
        <f t="shared" ref="B226:B228" si="163">+B225</f>
        <v>Deadlift</v>
      </c>
      <c r="C226" s="343">
        <v>0.7</v>
      </c>
      <c r="D226" s="335">
        <v>3</v>
      </c>
      <c r="E226" s="335">
        <v>1</v>
      </c>
      <c r="F226" s="372">
        <f>MROUND(DL*C226,AR)</f>
        <v>70</v>
      </c>
      <c r="G226" s="4"/>
      <c r="H226" s="4"/>
      <c r="I226" s="8"/>
      <c r="J226" s="8"/>
      <c r="K226" s="334">
        <f>+D226*E226</f>
        <v>3</v>
      </c>
      <c r="L226" s="334">
        <f>+K226*F226</f>
        <v>210</v>
      </c>
      <c r="M226" s="4"/>
      <c r="N226" s="4"/>
      <c r="O226" s="4"/>
      <c r="P226" s="4"/>
      <c r="Q226" s="4"/>
      <c r="R226" s="4" t="str">
        <f>IF(ISNUMBER(SEARCH("bench",$B226)),IF($C226&gt;=0.5,IF($C226&lt;0.6,$D226*$E226," ")," ")," ")</f>
        <v xml:space="preserve"> </v>
      </c>
      <c r="S226" s="4" t="str">
        <f>IF(ISNUMBER(SEARCH("bench",$B226)),IF($C226&gt;=0.6,IF($C226&lt;0.7,$D226*$E226," ")," ")," ")</f>
        <v xml:space="preserve"> </v>
      </c>
      <c r="T226" s="4" t="str">
        <f>IF(ISNUMBER(SEARCH("bench",$B226)),IF($C226&gt;=0.7,IF($C226&lt;0.8,$D226*$E226," ")," ")," ")</f>
        <v xml:space="preserve"> </v>
      </c>
      <c r="U226" s="4" t="str">
        <f>IF(ISNUMBER(SEARCH("bench",$B226)),IF($C226&gt;=0.8,IF($C226&lt;0.9,$D226*$E226," ")," ")," ")</f>
        <v xml:space="preserve"> </v>
      </c>
      <c r="V226" s="4" t="str">
        <f>IF(ISNUMBER(SEARCH("bench",$B226)),IF($C226&gt;=0.9,$D226*$E226," ")," ")</f>
        <v xml:space="preserve"> </v>
      </c>
      <c r="W226" s="334" t="str">
        <f>IF(ISNUMBER(SEARCH("deadlift",$B226)),IF($C226&gt;=0.5,IF($C226&lt;0.6,$D226*$E226," ")," ")," ")</f>
        <v xml:space="preserve"> </v>
      </c>
      <c r="X226" s="334" t="str">
        <f>IF(ISNUMBER(SEARCH("deadlift",$B226)),IF($C226&gt;=0.6,IF($C226&lt;0.7,$D226*$E226," ")," ")," ")</f>
        <v xml:space="preserve"> </v>
      </c>
      <c r="Y226" s="334">
        <f>IF(ISNUMBER(SEARCH("deadlift",$B226)),IF($C226&gt;=0.7,IF($C226&lt;0.8,$D226*$E226," ")," ")," ")</f>
        <v>3</v>
      </c>
      <c r="Z226" s="334" t="str">
        <f>IF(ISNUMBER(SEARCH("deadlift",$B226)),IF($C226&gt;=0.8,IF($C226&lt;0.9,$D226*$E226," ")," ")," ")</f>
        <v xml:space="preserve"> </v>
      </c>
      <c r="AA226" s="334" t="str">
        <f>IF(ISNUMBER(SEARCH("deadlift",$B226)),IF($C226&gt;=0.9,$D226*$E226," ")," ")</f>
        <v xml:space="preserve"> </v>
      </c>
      <c r="AB226" s="5"/>
      <c r="AC226" s="330"/>
      <c r="AD226" s="8"/>
      <c r="AE226" s="8"/>
      <c r="AF226" s="8"/>
      <c r="AG226" s="8"/>
      <c r="AH226" s="8"/>
      <c r="AI226" s="8"/>
      <c r="AJ226" s="16"/>
    </row>
    <row r="227" spans="1:36">
      <c r="A227" s="344"/>
      <c r="B227" s="345" t="str">
        <f>+B226</f>
        <v>Deadlift</v>
      </c>
      <c r="C227" s="343">
        <v>0.8</v>
      </c>
      <c r="D227" s="335">
        <v>2</v>
      </c>
      <c r="E227" s="335">
        <v>2</v>
      </c>
      <c r="F227" s="372">
        <f>MROUND(DL*C227,AR)</f>
        <v>80</v>
      </c>
      <c r="G227" s="4"/>
      <c r="H227" s="4"/>
      <c r="I227" s="8"/>
      <c r="J227" s="8"/>
      <c r="K227" s="334">
        <f>+D227*E227</f>
        <v>4</v>
      </c>
      <c r="L227" s="334">
        <f>+K227*F227</f>
        <v>320</v>
      </c>
      <c r="M227" s="4"/>
      <c r="N227" s="4"/>
      <c r="O227" s="4"/>
      <c r="P227" s="4"/>
      <c r="Q227" s="4"/>
      <c r="R227" s="4" t="str">
        <f>IF(ISNUMBER(SEARCH("bench",$B227)),IF($C227&gt;=0.5,IF($C227&lt;0.6,$D227*$E227," ")," ")," ")</f>
        <v xml:space="preserve"> </v>
      </c>
      <c r="S227" s="4" t="str">
        <f>IF(ISNUMBER(SEARCH("bench",$B227)),IF($C227&gt;=0.6,IF($C227&lt;0.7,$D227*$E227," ")," ")," ")</f>
        <v xml:space="preserve"> </v>
      </c>
      <c r="T227" s="4" t="str">
        <f>IF(ISNUMBER(SEARCH("bench",$B227)),IF($C227&gt;=0.7,IF($C227&lt;0.8,$D227*$E227," ")," ")," ")</f>
        <v xml:space="preserve"> </v>
      </c>
      <c r="U227" s="4" t="str">
        <f>IF(ISNUMBER(SEARCH("bench",$B227)),IF($C227&gt;=0.8,IF($C227&lt;0.9,$D227*$E227," ")," ")," ")</f>
        <v xml:space="preserve"> </v>
      </c>
      <c r="V227" s="4" t="str">
        <f>IF(ISNUMBER(SEARCH("bench",$B227)),IF($C227&gt;=0.9,$D227*$E227," ")," ")</f>
        <v xml:space="preserve"> </v>
      </c>
      <c r="W227" s="334" t="str">
        <f>IF(ISNUMBER(SEARCH("deadlift",$B227)),IF($C227&gt;=0.5,IF($C227&lt;0.6,$D227*$E227," ")," ")," ")</f>
        <v xml:space="preserve"> </v>
      </c>
      <c r="X227" s="334" t="str">
        <f>IF(ISNUMBER(SEARCH("deadlift",$B227)),IF($C227&gt;=0.6,IF($C227&lt;0.7,$D227*$E227," ")," ")," ")</f>
        <v xml:space="preserve"> </v>
      </c>
      <c r="Y227" s="334" t="str">
        <f>IF(ISNUMBER(SEARCH("deadlift",$B227)),IF($C227&gt;=0.7,IF($C227&lt;0.8,$D227*$E227," ")," ")," ")</f>
        <v xml:space="preserve"> </v>
      </c>
      <c r="Z227" s="334">
        <f>IF(ISNUMBER(SEARCH("deadlift",$B227)),IF($C227&gt;=0.8,IF($C227&lt;0.9,$D227*$E227," ")," ")," ")</f>
        <v>4</v>
      </c>
      <c r="AA227" s="334" t="str">
        <f>IF(ISNUMBER(SEARCH("deadlift",$B227)),IF($C227&gt;=0.9,$D227*$E227," ")," ")</f>
        <v xml:space="preserve"> </v>
      </c>
      <c r="AB227" s="5"/>
      <c r="AC227" s="330"/>
      <c r="AD227" s="330"/>
      <c r="AE227" s="8"/>
      <c r="AF227" s="8"/>
      <c r="AG227" s="8"/>
      <c r="AH227" s="8"/>
      <c r="AI227" s="8"/>
      <c r="AJ227" s="16"/>
    </row>
    <row r="228" spans="1:36">
      <c r="A228" s="344"/>
      <c r="B228" s="345" t="str">
        <f t="shared" si="163"/>
        <v>Deadlift</v>
      </c>
      <c r="C228" s="343">
        <v>0.85</v>
      </c>
      <c r="D228" s="335">
        <v>2</v>
      </c>
      <c r="E228" s="335">
        <v>3</v>
      </c>
      <c r="F228" s="372">
        <f>MROUND(DL*C228,AR)</f>
        <v>85</v>
      </c>
      <c r="G228" s="4"/>
      <c r="H228" s="4"/>
      <c r="I228" s="8"/>
      <c r="J228" s="8"/>
      <c r="K228" s="334">
        <f>+D228*E228</f>
        <v>6</v>
      </c>
      <c r="L228" s="334">
        <f>+K228*F228</f>
        <v>510</v>
      </c>
      <c r="M228" s="4"/>
      <c r="N228" s="4"/>
      <c r="O228" s="4"/>
      <c r="P228" s="4"/>
      <c r="Q228" s="4"/>
      <c r="R228" s="4" t="str">
        <f>IF(ISNUMBER(SEARCH("bench",$B228)),IF($C228&gt;=0.5,IF($C228&lt;0.6,$D228*$E228," ")," ")," ")</f>
        <v xml:space="preserve"> </v>
      </c>
      <c r="S228" s="4" t="str">
        <f>IF(ISNUMBER(SEARCH("bench",$B228)),IF($C228&gt;=0.6,IF($C228&lt;0.7,$D228*$E228," ")," ")," ")</f>
        <v xml:space="preserve"> </v>
      </c>
      <c r="T228" s="4" t="str">
        <f>IF(ISNUMBER(SEARCH("bench",$B228)),IF($C228&gt;=0.7,IF($C228&lt;0.8,$D228*$E228," ")," ")," ")</f>
        <v xml:space="preserve"> </v>
      </c>
      <c r="U228" s="4" t="str">
        <f>IF(ISNUMBER(SEARCH("bench",$B228)),IF($C228&gt;=0.8,IF($C228&lt;0.9,$D228*$E228," ")," ")," ")</f>
        <v xml:space="preserve"> </v>
      </c>
      <c r="V228" s="4" t="str">
        <f>IF(ISNUMBER(SEARCH("bench",$B228)),IF($C228&gt;=0.9,$D228*$E228," ")," ")</f>
        <v xml:space="preserve"> </v>
      </c>
      <c r="W228" s="334" t="str">
        <f>IF(ISNUMBER(SEARCH("deadlift",$B228)),IF($C228&gt;=0.5,IF($C228&lt;0.6,$D228*$E228," ")," ")," ")</f>
        <v xml:space="preserve"> </v>
      </c>
      <c r="X228" s="334" t="str">
        <f>IF(ISNUMBER(SEARCH("deadlift",$B228)),IF($C228&gt;=0.6,IF($C228&lt;0.7,$D228*$E228," ")," ")," ")</f>
        <v xml:space="preserve"> </v>
      </c>
      <c r="Y228" s="334" t="str">
        <f>IF(ISNUMBER(SEARCH("deadlift",$B228)),IF($C228&gt;=0.7,IF($C228&lt;0.8,$D228*$E228," ")," ")," ")</f>
        <v xml:space="preserve"> </v>
      </c>
      <c r="Z228" s="334">
        <f>IF(ISNUMBER(SEARCH("deadlift",$B228)),IF($C228&gt;=0.8,IF($C228&lt;0.9,$D228*$E228," ")," ")," ")</f>
        <v>6</v>
      </c>
      <c r="AA228" s="334" t="str">
        <f>IF(ISNUMBER(SEARCH("deadlift",$B228)),IF($C228&gt;=0.9,$D228*$E228," ")," ")</f>
        <v xml:space="preserve"> </v>
      </c>
      <c r="AB228" s="5"/>
      <c r="AC228" s="330"/>
      <c r="AD228" s="330"/>
      <c r="AE228" s="330"/>
      <c r="AF228" s="8"/>
      <c r="AG228" s="8"/>
      <c r="AH228" s="8"/>
      <c r="AI228" s="8"/>
      <c r="AJ228" s="16"/>
    </row>
    <row r="229" spans="1:36">
      <c r="A229" s="264"/>
      <c r="B229" s="8"/>
      <c r="C229" s="8"/>
      <c r="D229" s="8"/>
      <c r="E229" s="8"/>
      <c r="F229" s="366"/>
      <c r="G229" s="4"/>
      <c r="H229" s="4"/>
      <c r="I229" s="4"/>
      <c r="J229" s="4"/>
      <c r="K229" s="4"/>
      <c r="L229" s="4"/>
      <c r="M229" s="4"/>
      <c r="N229" s="4"/>
      <c r="O229" s="4"/>
      <c r="P229" s="4"/>
      <c r="Q229" s="4"/>
      <c r="R229" s="4"/>
      <c r="S229" s="4"/>
      <c r="T229" s="4"/>
      <c r="U229" s="4"/>
      <c r="V229" s="4"/>
      <c r="W229" s="4"/>
      <c r="X229" s="4"/>
      <c r="Y229" s="4"/>
      <c r="Z229" s="4"/>
      <c r="AA229" s="4"/>
      <c r="AB229" s="5"/>
      <c r="AC229" s="8"/>
      <c r="AD229" s="8"/>
      <c r="AE229" s="8"/>
      <c r="AF229" s="8"/>
      <c r="AG229" s="8"/>
      <c r="AH229" s="8"/>
      <c r="AI229" s="8"/>
      <c r="AJ229" s="16"/>
    </row>
    <row r="230" spans="1:36">
      <c r="A230" s="322">
        <v>2</v>
      </c>
      <c r="B230" s="323" t="s">
        <v>73</v>
      </c>
      <c r="C230" s="324">
        <v>0.5</v>
      </c>
      <c r="D230" s="325">
        <v>6</v>
      </c>
      <c r="E230" s="326">
        <v>1</v>
      </c>
      <c r="F230" s="325">
        <f t="shared" ref="F230:F232" si="164">MROUND(BP*C230,AR)</f>
        <v>50</v>
      </c>
      <c r="G230" s="4"/>
      <c r="H230" s="4"/>
      <c r="I230" s="327">
        <f t="shared" ref="I230:I232" si="165">+D230*E230</f>
        <v>6</v>
      </c>
      <c r="J230" s="327">
        <f t="shared" ref="J230:J232" si="166">+I230*F230</f>
        <v>300</v>
      </c>
      <c r="K230" s="4"/>
      <c r="L230" s="4"/>
      <c r="M230" s="4"/>
      <c r="N230" s="4"/>
      <c r="O230" s="4"/>
      <c r="P230" s="4"/>
      <c r="Q230" s="4"/>
      <c r="R230" s="327">
        <f>IF(ISNUMBER(SEARCH("bench",$B230)),IF($C230&gt;=0.5,IF($C230&lt;0.6,$D230*$E230," ")," ")," ")</f>
        <v>6</v>
      </c>
      <c r="S230" s="327" t="str">
        <f>IF(ISNUMBER(SEARCH("bench",$B230)),IF($C230&gt;=0.6,IF($C230&lt;0.7,$D230*$E230," ")," ")," ")</f>
        <v xml:space="preserve"> </v>
      </c>
      <c r="T230" s="327" t="str">
        <f>IF(ISNUMBER(SEARCH("bench",$B230)),IF($C230&gt;=0.7,IF($C230&lt;0.8,$D230*$E230," ")," ")," ")</f>
        <v xml:space="preserve"> </v>
      </c>
      <c r="U230" s="327" t="str">
        <f>IF(ISNUMBER(SEARCH("bench",$B230)),IF($C230&gt;=0.8,IF($C230&lt;0.9,$D230*$E230," ")," ")," ")</f>
        <v xml:space="preserve"> </v>
      </c>
      <c r="V230" s="327" t="str">
        <f>IF(ISNUMBER(SEARCH("bench",$B230)),IF($C230&gt;=0.9,$D230*$E230," ")," ")</f>
        <v xml:space="preserve"> </v>
      </c>
      <c r="W230" s="4"/>
      <c r="X230" s="4"/>
      <c r="Y230" s="4"/>
      <c r="Z230" s="4"/>
      <c r="AA230" s="4"/>
      <c r="AB230" s="5"/>
      <c r="AC230" s="251"/>
      <c r="AD230" s="8"/>
      <c r="AE230" s="8"/>
      <c r="AF230" s="8"/>
      <c r="AG230" s="8"/>
      <c r="AH230" s="8"/>
      <c r="AI230" s="8"/>
      <c r="AJ230" s="16"/>
    </row>
    <row r="231" spans="1:36">
      <c r="A231" s="322"/>
      <c r="B231" s="328" t="str">
        <f>+B230</f>
        <v>Middle grip Bench press w. Bands</v>
      </c>
      <c r="C231" s="270">
        <v>0.6</v>
      </c>
      <c r="D231" s="271">
        <v>6</v>
      </c>
      <c r="E231" s="272">
        <v>1</v>
      </c>
      <c r="F231" s="271">
        <f t="shared" si="164"/>
        <v>60</v>
      </c>
      <c r="G231" s="4"/>
      <c r="H231" s="4"/>
      <c r="I231" s="273">
        <f t="shared" si="165"/>
        <v>6</v>
      </c>
      <c r="J231" s="273">
        <f t="shared" si="166"/>
        <v>360</v>
      </c>
      <c r="K231" s="4"/>
      <c r="L231" s="4"/>
      <c r="M231" s="4"/>
      <c r="N231" s="4"/>
      <c r="O231" s="4"/>
      <c r="P231" s="4"/>
      <c r="Q231" s="4"/>
      <c r="R231" s="273" t="str">
        <f>IF(ISNUMBER(SEARCH("bench",$B231)),IF($C231&gt;=0.5,IF($C231&lt;0.6,$D231*$E231," ")," ")," ")</f>
        <v xml:space="preserve"> </v>
      </c>
      <c r="S231" s="273">
        <f>IF(ISNUMBER(SEARCH("bench",$B231)),IF($C231&gt;=0.6,IF($C231&lt;0.7,$D231*$E231," ")," ")," ")</f>
        <v>6</v>
      </c>
      <c r="T231" s="273" t="str">
        <f>IF(ISNUMBER(SEARCH("bench",$B231)),IF($C231&gt;=0.7,IF($C231&lt;0.8,$D231*$E231," ")," ")," ")</f>
        <v xml:space="preserve"> </v>
      </c>
      <c r="U231" s="273" t="str">
        <f>IF(ISNUMBER(SEARCH("bench",$B231)),IF($C231&gt;=0.8,IF($C231&lt;0.9,$D231*$E231," ")," ")," ")</f>
        <v xml:space="preserve"> </v>
      </c>
      <c r="V231" s="273" t="str">
        <f>IF(ISNUMBER(SEARCH("bench",$B231)),IF($C231&gt;=0.9,$D231*$E231," ")," ")</f>
        <v xml:space="preserve"> </v>
      </c>
      <c r="W231" s="4"/>
      <c r="X231" s="4"/>
      <c r="Y231" s="4"/>
      <c r="Z231" s="4"/>
      <c r="AA231" s="4"/>
      <c r="AB231" s="5"/>
      <c r="AC231" s="307"/>
      <c r="AD231" s="8"/>
      <c r="AE231" s="8"/>
      <c r="AF231" s="8"/>
      <c r="AG231" s="8"/>
      <c r="AH231" s="8"/>
      <c r="AI231" s="8"/>
      <c r="AJ231" s="16"/>
    </row>
    <row r="232" spans="1:36">
      <c r="A232" s="268"/>
      <c r="B232" s="122" t="str">
        <f t="shared" ref="B232" si="167">+B231</f>
        <v>Middle grip Bench press w. Bands</v>
      </c>
      <c r="C232" s="93">
        <v>0.65</v>
      </c>
      <c r="D232" s="94">
        <v>6</v>
      </c>
      <c r="E232" s="95">
        <v>3</v>
      </c>
      <c r="F232" s="94">
        <f t="shared" si="164"/>
        <v>65</v>
      </c>
      <c r="G232" s="4"/>
      <c r="H232" s="4"/>
      <c r="I232" s="58">
        <f t="shared" si="165"/>
        <v>18</v>
      </c>
      <c r="J232" s="58">
        <f t="shared" si="166"/>
        <v>1170</v>
      </c>
      <c r="K232" s="4"/>
      <c r="L232" s="4"/>
      <c r="M232" s="4"/>
      <c r="N232" s="4"/>
      <c r="O232" s="4"/>
      <c r="P232" s="4"/>
      <c r="Q232" s="4"/>
      <c r="R232" s="58" t="str">
        <f>IF(ISNUMBER(SEARCH("bench",$B232)),IF($C232&gt;=0.5,IF($C232&lt;0.6,$D232*$E232," ")," ")," ")</f>
        <v xml:space="preserve"> </v>
      </c>
      <c r="S232" s="58">
        <f>IF(ISNUMBER(SEARCH("bench",$B232)),IF($C232&gt;=0.6,IF($C232&lt;0.7,$D232*$E232," ")," ")," ")</f>
        <v>18</v>
      </c>
      <c r="T232" s="58" t="str">
        <f>IF(ISNUMBER(SEARCH("bench",$B232)),IF($C232&gt;=0.7,IF($C232&lt;0.8,$D232*$E232," ")," ")," ")</f>
        <v xml:space="preserve"> </v>
      </c>
      <c r="U232" s="58" t="str">
        <f>IF(ISNUMBER(SEARCH("bench",$B232)),IF($C232&gt;=0.8,IF($C232&lt;0.9,$D232*$E232," ")," ")," ")</f>
        <v xml:space="preserve"> </v>
      </c>
      <c r="V232" s="58" t="str">
        <f>IF(ISNUMBER(SEARCH("bench",$B232)),IF($C232&gt;=0.9,$D232*$E232," ")," ")</f>
        <v xml:space="preserve"> </v>
      </c>
      <c r="W232" s="4"/>
      <c r="X232" s="4"/>
      <c r="Y232" s="4"/>
      <c r="Z232" s="4"/>
      <c r="AA232" s="4"/>
      <c r="AB232" s="5"/>
      <c r="AC232" s="6"/>
      <c r="AD232" s="6"/>
      <c r="AE232" s="6"/>
      <c r="AF232" s="8"/>
      <c r="AG232" s="8"/>
      <c r="AH232" s="8"/>
      <c r="AI232" s="8"/>
      <c r="AJ232" s="16"/>
    </row>
    <row r="234" spans="1:36">
      <c r="A234" s="42">
        <v>3</v>
      </c>
      <c r="B234" s="6" t="s">
        <v>51</v>
      </c>
      <c r="C234" s="43"/>
      <c r="D234" s="44">
        <v>8</v>
      </c>
      <c r="E234" s="45">
        <v>3</v>
      </c>
      <c r="F234" s="44"/>
      <c r="G234" s="4"/>
      <c r="H234" s="4"/>
      <c r="I234" s="4"/>
      <c r="J234" s="4"/>
      <c r="K234" s="4"/>
      <c r="L234" s="4"/>
      <c r="M234" s="4"/>
      <c r="N234" s="4"/>
      <c r="O234" s="4"/>
      <c r="P234" s="4"/>
      <c r="Q234" s="4"/>
      <c r="R234" s="4"/>
      <c r="S234" s="4"/>
      <c r="T234" s="4"/>
      <c r="U234" s="4"/>
      <c r="V234" s="4"/>
      <c r="W234" s="4"/>
      <c r="X234" s="4"/>
      <c r="Y234" s="4"/>
      <c r="Z234" s="4"/>
      <c r="AA234" s="4"/>
      <c r="AB234" s="8"/>
      <c r="AC234" s="6"/>
      <c r="AD234" s="6"/>
      <c r="AE234" s="6"/>
      <c r="AF234" s="8"/>
      <c r="AG234" s="8"/>
      <c r="AH234" s="8"/>
      <c r="AI234" s="8"/>
      <c r="AJ234" s="16"/>
    </row>
    <row r="235" spans="1:36">
      <c r="A235" s="279">
        <v>4</v>
      </c>
      <c r="B235" s="6" t="s">
        <v>58</v>
      </c>
      <c r="C235" s="281"/>
      <c r="D235" s="282">
        <v>10</v>
      </c>
      <c r="E235" s="283">
        <v>5</v>
      </c>
      <c r="F235" s="282"/>
      <c r="G235" s="4"/>
      <c r="H235" s="4"/>
      <c r="I235" s="4"/>
      <c r="J235" s="4"/>
      <c r="K235" s="4"/>
      <c r="L235" s="4"/>
      <c r="M235" s="4"/>
      <c r="N235" s="4"/>
      <c r="O235" s="4"/>
      <c r="P235" s="4"/>
      <c r="Q235" s="4"/>
      <c r="R235" s="4"/>
      <c r="S235" s="4"/>
      <c r="T235" s="4"/>
      <c r="U235" s="4"/>
      <c r="V235" s="4"/>
      <c r="W235" s="4"/>
      <c r="X235" s="4"/>
      <c r="Y235" s="4"/>
      <c r="Z235" s="4"/>
      <c r="AA235" s="4"/>
      <c r="AB235" s="8"/>
      <c r="AC235" s="280"/>
      <c r="AD235" s="280"/>
      <c r="AE235" s="280"/>
      <c r="AF235" s="280"/>
      <c r="AG235" s="280"/>
      <c r="AH235" s="8"/>
      <c r="AI235" s="8"/>
      <c r="AJ235" s="16"/>
    </row>
    <row r="236" spans="1:36">
      <c r="A236" s="279">
        <v>5</v>
      </c>
      <c r="B236" s="280" t="s">
        <v>50</v>
      </c>
      <c r="C236" s="281"/>
      <c r="D236" s="282">
        <v>8</v>
      </c>
      <c r="E236" s="283">
        <v>4</v>
      </c>
      <c r="F236" s="282"/>
      <c r="G236" s="90"/>
      <c r="H236" s="90"/>
      <c r="I236" s="90"/>
      <c r="J236" s="90"/>
      <c r="K236" s="90"/>
      <c r="L236" s="90"/>
      <c r="M236" s="90"/>
      <c r="N236" s="90"/>
      <c r="O236" s="90"/>
      <c r="P236" s="90"/>
      <c r="Q236" s="90"/>
      <c r="R236" s="90"/>
      <c r="S236" s="90"/>
      <c r="T236" s="90"/>
      <c r="U236" s="90"/>
      <c r="V236" s="90"/>
      <c r="W236" s="90"/>
      <c r="X236" s="90"/>
      <c r="Y236" s="90"/>
      <c r="Z236" s="90"/>
      <c r="AA236" s="90"/>
      <c r="AB236" s="27"/>
      <c r="AC236" s="280"/>
      <c r="AD236" s="280"/>
      <c r="AE236" s="280"/>
      <c r="AF236" s="280"/>
      <c r="AG236" s="27"/>
      <c r="AH236" s="27"/>
      <c r="AI236" s="27"/>
      <c r="AJ236" s="19"/>
    </row>
    <row r="237" spans="1:36" ht="15" thickBot="1"/>
    <row r="238" spans="1:36" ht="15" thickBot="1">
      <c r="A238" s="409" t="s">
        <v>38</v>
      </c>
      <c r="B238" s="410"/>
      <c r="C238" s="59" t="s">
        <v>0</v>
      </c>
      <c r="D238" s="59" t="s">
        <v>5</v>
      </c>
      <c r="E238" s="59" t="s">
        <v>6</v>
      </c>
      <c r="F238" s="369" t="s">
        <v>7</v>
      </c>
      <c r="G238" s="4"/>
      <c r="H238" s="4"/>
      <c r="I238" s="4"/>
      <c r="J238" s="4"/>
      <c r="K238" s="4"/>
      <c r="L238" s="4"/>
      <c r="M238" s="4"/>
      <c r="N238" s="4"/>
      <c r="O238" s="4"/>
      <c r="P238" s="4"/>
      <c r="Q238" s="4"/>
      <c r="R238" s="4"/>
      <c r="S238" s="4"/>
      <c r="T238" s="4"/>
      <c r="U238" s="4"/>
      <c r="V238" s="4"/>
      <c r="W238" s="4"/>
      <c r="X238" s="4"/>
      <c r="Y238" s="4"/>
      <c r="Z238" s="4"/>
      <c r="AA238" s="4"/>
    </row>
    <row r="239" spans="1:36">
      <c r="G239" s="4"/>
      <c r="H239" s="4"/>
      <c r="I239" s="4"/>
      <c r="J239" s="4"/>
      <c r="K239" s="4"/>
      <c r="L239" s="4"/>
      <c r="M239" s="4"/>
      <c r="N239" s="4"/>
      <c r="O239" s="4"/>
      <c r="P239" s="4"/>
      <c r="Q239" s="4"/>
      <c r="R239" s="4"/>
      <c r="S239" s="4"/>
      <c r="T239" s="4"/>
      <c r="U239" s="4"/>
      <c r="V239" s="4"/>
      <c r="W239" s="4"/>
      <c r="X239" s="4"/>
      <c r="Y239" s="4"/>
      <c r="Z239" s="4"/>
      <c r="AA239" s="4"/>
    </row>
    <row r="240" spans="1:36">
      <c r="A240" s="21">
        <v>1</v>
      </c>
      <c r="B240" s="9" t="s">
        <v>8</v>
      </c>
      <c r="C240" s="10">
        <v>0.5</v>
      </c>
      <c r="D240" s="11">
        <v>4</v>
      </c>
      <c r="E240" s="12">
        <v>1</v>
      </c>
      <c r="F240" s="11">
        <f t="shared" ref="F240:F244" si="168">MROUND(BP*C240,AR)</f>
        <v>50</v>
      </c>
      <c r="G240" s="4"/>
      <c r="H240" s="4"/>
      <c r="I240" s="58">
        <f t="shared" ref="I240:I244" si="169">+D240*E240</f>
        <v>4</v>
      </c>
      <c r="J240" s="58">
        <f t="shared" ref="J240:J244" si="170">+I240*F240</f>
        <v>200</v>
      </c>
      <c r="K240" s="4"/>
      <c r="L240" s="4"/>
      <c r="M240" s="4"/>
      <c r="N240" s="4"/>
      <c r="O240" s="4"/>
      <c r="P240" s="4"/>
      <c r="Q240" s="4"/>
      <c r="R240" s="58">
        <f>IF(ISNUMBER(SEARCH("bench",$B240)),IF($C240&gt;=0.5,IF($C240&lt;0.6,$D240*$E240," ")," ")," ")</f>
        <v>4</v>
      </c>
      <c r="S240" s="58" t="str">
        <f>IF(ISNUMBER(SEARCH("bench",$B240)),IF($C240&gt;=0.6,IF($C240&lt;0.7,$D240*$E240," ")," ")," ")</f>
        <v xml:space="preserve"> </v>
      </c>
      <c r="T240" s="58" t="str">
        <f>IF(ISNUMBER(SEARCH("bench",$B240)),IF($C240&gt;=0.7,IF($C240&lt;0.8,$D240*$E240," ")," ")," ")</f>
        <v xml:space="preserve"> </v>
      </c>
      <c r="U240" s="58" t="str">
        <f>IF(ISNUMBER(SEARCH("bench",$B240)),IF($C240&gt;=0.8,IF($C240&lt;0.9,$D240*$E240," ")," ")," ")</f>
        <v xml:space="preserve"> </v>
      </c>
      <c r="V240" s="58" t="str">
        <f>IF(ISNUMBER(SEARCH("bench",$B240)),IF($C240&gt;=0.9,$D240*$E240," ")," ")</f>
        <v xml:space="preserve"> </v>
      </c>
      <c r="W240" s="4"/>
      <c r="X240" s="4"/>
      <c r="Y240" s="4"/>
      <c r="Z240" s="4"/>
      <c r="AA240" s="4"/>
      <c r="AB240" s="17"/>
      <c r="AC240" s="6"/>
      <c r="AD240" s="18"/>
      <c r="AE240" s="18"/>
      <c r="AF240" s="18"/>
      <c r="AG240" s="18"/>
      <c r="AH240" s="18"/>
      <c r="AI240" s="18"/>
      <c r="AJ240" s="14"/>
    </row>
    <row r="241" spans="1:36">
      <c r="A241" s="15"/>
      <c r="B241" s="20" t="str">
        <f>+B240</f>
        <v>BenchPress</v>
      </c>
      <c r="C241" s="10">
        <v>0.6</v>
      </c>
      <c r="D241" s="11">
        <v>4</v>
      </c>
      <c r="E241" s="12">
        <v>1</v>
      </c>
      <c r="F241" s="11">
        <f t="shared" si="168"/>
        <v>60</v>
      </c>
      <c r="G241" s="4"/>
      <c r="H241" s="4"/>
      <c r="I241" s="58">
        <f t="shared" si="169"/>
        <v>4</v>
      </c>
      <c r="J241" s="58">
        <f t="shared" si="170"/>
        <v>240</v>
      </c>
      <c r="K241" s="4"/>
      <c r="L241" s="4"/>
      <c r="M241" s="4"/>
      <c r="N241" s="4"/>
      <c r="O241" s="4"/>
      <c r="P241" s="4"/>
      <c r="Q241" s="4"/>
      <c r="R241" s="58" t="str">
        <f>IF(ISNUMBER(SEARCH("bench",$B241)),IF($C241&gt;=0.5,IF($C241&lt;0.6,$D241*$E241," ")," ")," ")</f>
        <v xml:space="preserve"> </v>
      </c>
      <c r="S241" s="58">
        <f>IF(ISNUMBER(SEARCH("bench",$B241)),IF($C241&gt;=0.6,IF($C241&lt;0.7,$D241*$E241," ")," ")," ")</f>
        <v>4</v>
      </c>
      <c r="T241" s="58" t="str">
        <f>IF(ISNUMBER(SEARCH("bench",$B241)),IF($C241&gt;=0.7,IF($C241&lt;0.8,$D241*$E241," ")," ")," ")</f>
        <v xml:space="preserve"> </v>
      </c>
      <c r="U241" s="58" t="str">
        <f>IF(ISNUMBER(SEARCH("bench",$B241)),IF($C241&gt;=0.8,IF($C241&lt;0.9,$D241*$E241," ")," ")," ")</f>
        <v xml:space="preserve"> </v>
      </c>
      <c r="V241" s="58" t="str">
        <f>IF(ISNUMBER(SEARCH("bench",$B241)),IF($C241&gt;=0.9,$D241*$E241," ")," ")</f>
        <v xml:space="preserve"> </v>
      </c>
      <c r="W241" s="4"/>
      <c r="X241" s="4"/>
      <c r="Y241" s="4"/>
      <c r="Z241" s="4"/>
      <c r="AA241" s="4"/>
      <c r="AB241" s="5"/>
      <c r="AC241" s="7"/>
      <c r="AD241" s="8"/>
      <c r="AE241" s="8"/>
      <c r="AF241" s="8"/>
      <c r="AG241" s="8"/>
      <c r="AH241" s="8"/>
      <c r="AI241" s="8"/>
      <c r="AJ241" s="16"/>
    </row>
    <row r="242" spans="1:36">
      <c r="A242" s="21"/>
      <c r="B242" s="20" t="str">
        <f t="shared" ref="B242:B244" si="171">+B241</f>
        <v>BenchPress</v>
      </c>
      <c r="C242" s="10">
        <v>0.7</v>
      </c>
      <c r="D242" s="11">
        <v>3</v>
      </c>
      <c r="E242" s="12">
        <v>1</v>
      </c>
      <c r="F242" s="11">
        <f t="shared" si="168"/>
        <v>70</v>
      </c>
      <c r="G242" s="4"/>
      <c r="H242" s="4"/>
      <c r="I242" s="58">
        <f t="shared" si="169"/>
        <v>3</v>
      </c>
      <c r="J242" s="58">
        <f t="shared" si="170"/>
        <v>210</v>
      </c>
      <c r="K242" s="4"/>
      <c r="L242" s="4"/>
      <c r="M242" s="4"/>
      <c r="N242" s="4"/>
      <c r="O242" s="4"/>
      <c r="P242" s="4"/>
      <c r="Q242" s="4"/>
      <c r="R242" s="58" t="str">
        <f>IF(ISNUMBER(SEARCH("bench",$B242)),IF($C242&gt;=0.5,IF($C242&lt;0.6,$D242*$E242," ")," ")," ")</f>
        <v xml:space="preserve"> </v>
      </c>
      <c r="S242" s="58" t="str">
        <f>IF(ISNUMBER(SEARCH("bench",$B242)),IF($C242&gt;=0.6,IF($C242&lt;0.7,$D242*$E242," ")," ")," ")</f>
        <v xml:space="preserve"> </v>
      </c>
      <c r="T242" s="58">
        <f>IF(ISNUMBER(SEARCH("bench",$B242)),IF($C242&gt;=0.7,IF($C242&lt;0.8,$D242*$E242," ")," ")," ")</f>
        <v>3</v>
      </c>
      <c r="U242" s="58" t="str">
        <f>IF(ISNUMBER(SEARCH("bench",$B242)),IF($C242&gt;=0.8,IF($C242&lt;0.9,$D242*$E242," ")," ")," ")</f>
        <v xml:space="preserve"> </v>
      </c>
      <c r="V242" s="58" t="str">
        <f>IF(ISNUMBER(SEARCH("bench",$B242)),IF($C242&gt;=0.9,$D242*$E242," ")," ")</f>
        <v xml:space="preserve"> </v>
      </c>
      <c r="W242" s="4"/>
      <c r="X242" s="4"/>
      <c r="Y242" s="4"/>
      <c r="Z242" s="4"/>
      <c r="AA242" s="4"/>
      <c r="AB242" s="5"/>
      <c r="AC242" s="6"/>
      <c r="AD242" s="8"/>
      <c r="AE242" s="8"/>
      <c r="AF242" s="8"/>
      <c r="AG242" s="8"/>
      <c r="AH242" s="8"/>
      <c r="AI242" s="8"/>
      <c r="AJ242" s="16"/>
    </row>
    <row r="243" spans="1:36">
      <c r="A243" s="15"/>
      <c r="B243" s="20" t="str">
        <f t="shared" si="171"/>
        <v>BenchPress</v>
      </c>
      <c r="C243" s="10">
        <v>0.8</v>
      </c>
      <c r="D243" s="11">
        <v>3</v>
      </c>
      <c r="E243" s="12">
        <v>2</v>
      </c>
      <c r="F243" s="11">
        <f t="shared" si="168"/>
        <v>80</v>
      </c>
      <c r="G243" s="4"/>
      <c r="H243" s="4"/>
      <c r="I243" s="58">
        <f t="shared" si="169"/>
        <v>6</v>
      </c>
      <c r="J243" s="58">
        <f t="shared" si="170"/>
        <v>480</v>
      </c>
      <c r="K243" s="4"/>
      <c r="L243" s="4"/>
      <c r="M243" s="4"/>
      <c r="N243" s="4"/>
      <c r="O243" s="4"/>
      <c r="P243" s="4"/>
      <c r="Q243" s="4"/>
      <c r="R243" s="58" t="str">
        <f>IF(ISNUMBER(SEARCH("bench",$B243)),IF($C243&gt;=0.5,IF($C243&lt;0.6,$D243*$E243," ")," ")," ")</f>
        <v xml:space="preserve"> </v>
      </c>
      <c r="S243" s="58" t="str">
        <f>IF(ISNUMBER(SEARCH("bench",$B243)),IF($C243&gt;=0.6,IF($C243&lt;0.7,$D243*$E243," ")," ")," ")</f>
        <v xml:space="preserve"> </v>
      </c>
      <c r="T243" s="58" t="str">
        <f>IF(ISNUMBER(SEARCH("bench",$B243)),IF($C243&gt;=0.7,IF($C243&lt;0.8,$D243*$E243," ")," ")," ")</f>
        <v xml:space="preserve"> </v>
      </c>
      <c r="U243" s="58">
        <f>IF(ISNUMBER(SEARCH("bench",$B243)),IF($C243&gt;=0.8,IF($C243&lt;0.9,$D243*$E243," ")," ")," ")</f>
        <v>6</v>
      </c>
      <c r="V243" s="58" t="str">
        <f>IF(ISNUMBER(SEARCH("bench",$B243)),IF($C243&gt;=0.9,$D243*$E243," ")," ")</f>
        <v xml:space="preserve"> </v>
      </c>
      <c r="W243" s="4"/>
      <c r="X243" s="4"/>
      <c r="Y243" s="4"/>
      <c r="Z243" s="4"/>
      <c r="AA243" s="4"/>
      <c r="AB243" s="5"/>
      <c r="AC243" s="6"/>
      <c r="AD243" s="6"/>
      <c r="AE243" s="8"/>
      <c r="AF243" s="8"/>
      <c r="AG243" s="8"/>
      <c r="AH243" s="8"/>
      <c r="AI243" s="8"/>
      <c r="AJ243" s="16"/>
    </row>
    <row r="244" spans="1:36">
      <c r="A244" s="15"/>
      <c r="B244" s="20" t="str">
        <f t="shared" si="171"/>
        <v>BenchPress</v>
      </c>
      <c r="C244" s="10">
        <v>0.85</v>
      </c>
      <c r="D244" s="11">
        <v>2</v>
      </c>
      <c r="E244" s="12">
        <v>3</v>
      </c>
      <c r="F244" s="11">
        <f t="shared" si="168"/>
        <v>85</v>
      </c>
      <c r="G244" s="4"/>
      <c r="H244" s="4"/>
      <c r="I244" s="58">
        <f t="shared" si="169"/>
        <v>6</v>
      </c>
      <c r="J244" s="58">
        <f t="shared" si="170"/>
        <v>510</v>
      </c>
      <c r="K244" s="4"/>
      <c r="L244" s="4"/>
      <c r="M244" s="4"/>
      <c r="N244" s="4"/>
      <c r="O244" s="4"/>
      <c r="P244" s="4"/>
      <c r="Q244" s="4"/>
      <c r="R244" s="58" t="str">
        <f>IF(ISNUMBER(SEARCH("bench",$B244)),IF($C244&gt;=0.5,IF($C244&lt;0.6,$D244*$E244," ")," ")," ")</f>
        <v xml:space="preserve"> </v>
      </c>
      <c r="S244" s="58" t="str">
        <f>IF(ISNUMBER(SEARCH("bench",$B244)),IF($C244&gt;=0.6,IF($C244&lt;0.7,$D244*$E244," ")," ")," ")</f>
        <v xml:space="preserve"> </v>
      </c>
      <c r="T244" s="58" t="str">
        <f>IF(ISNUMBER(SEARCH("bench",$B244)),IF($C244&gt;=0.7,IF($C244&lt;0.8,$D244*$E244," ")," ")," ")</f>
        <v xml:space="preserve"> </v>
      </c>
      <c r="U244" s="58">
        <f>IF(ISNUMBER(SEARCH("bench",$B244)),IF($C244&gt;=0.8,IF($C244&lt;0.9,$D244*$E244," ")," ")," ")</f>
        <v>6</v>
      </c>
      <c r="V244" s="58" t="str">
        <f>IF(ISNUMBER(SEARCH("bench",$B244)),IF($C244&gt;=0.9,$D244*$E244," ")," ")</f>
        <v xml:space="preserve"> </v>
      </c>
      <c r="W244" s="4"/>
      <c r="X244" s="4"/>
      <c r="Y244" s="4"/>
      <c r="Z244" s="4"/>
      <c r="AA244" s="4"/>
      <c r="AB244" s="5"/>
      <c r="AC244" s="41"/>
      <c r="AD244" s="6"/>
      <c r="AE244" s="6"/>
      <c r="AF244" s="8"/>
      <c r="AG244" s="8"/>
      <c r="AH244" s="8"/>
      <c r="AI244" s="8"/>
      <c r="AJ244" s="16"/>
    </row>
    <row r="245" spans="1:36">
      <c r="A245" s="31"/>
      <c r="B245" s="8"/>
      <c r="C245" s="8"/>
      <c r="D245" s="8"/>
      <c r="E245" s="8"/>
      <c r="F245" s="366"/>
      <c r="G245" s="4"/>
      <c r="H245" s="4"/>
      <c r="I245" s="4"/>
      <c r="J245" s="4"/>
      <c r="K245" s="4"/>
      <c r="L245" s="4"/>
      <c r="M245" s="4"/>
      <c r="N245" s="4"/>
      <c r="O245" s="4"/>
      <c r="P245" s="4"/>
      <c r="Q245" s="4"/>
      <c r="R245" s="4"/>
      <c r="S245" s="4"/>
      <c r="T245" s="4"/>
      <c r="U245" s="4"/>
      <c r="V245" s="4"/>
      <c r="W245" s="4"/>
      <c r="X245" s="4"/>
      <c r="Y245" s="4"/>
      <c r="Z245" s="4"/>
      <c r="AA245" s="4"/>
      <c r="AB245" s="5"/>
      <c r="AC245" s="8"/>
      <c r="AD245" s="8"/>
      <c r="AE245" s="8"/>
      <c r="AF245" s="8"/>
      <c r="AG245" s="8"/>
      <c r="AH245" s="8"/>
      <c r="AI245" s="8"/>
      <c r="AJ245" s="16"/>
    </row>
    <row r="246" spans="1:36">
      <c r="A246" s="32">
        <v>2</v>
      </c>
      <c r="B246" s="34" t="s">
        <v>2</v>
      </c>
      <c r="C246" s="35">
        <v>0.5</v>
      </c>
      <c r="D246" s="36">
        <v>5</v>
      </c>
      <c r="E246" s="37">
        <v>1</v>
      </c>
      <c r="F246" s="36">
        <f t="shared" ref="F246:F249" si="172">MROUND(SQ*C246,AR)</f>
        <v>50</v>
      </c>
      <c r="G246" s="101">
        <f>+D246*E246</f>
        <v>5</v>
      </c>
      <c r="H246" s="101">
        <f>+F246*G246</f>
        <v>250</v>
      </c>
      <c r="I246" s="4"/>
      <c r="J246" s="4"/>
      <c r="K246" s="4"/>
      <c r="L246" s="4"/>
      <c r="M246" s="102">
        <f t="shared" ref="M246:M249" si="173">IF(ISNUMBER(SEARCH("squat",$B246)),IF($C246&gt;=0.5,IF($C246&lt;0.6,$D246*$E246," ")," ")," ")</f>
        <v>5</v>
      </c>
      <c r="N246" s="102" t="str">
        <f t="shared" ref="N246:N249" si="174">IF(ISNUMBER(SEARCH("squat",$B246)),IF($C246&gt;=0.6,IF($C246&lt;0.7,$D246*$E246," ")," ")," ")</f>
        <v xml:space="preserve"> </v>
      </c>
      <c r="O246" s="102" t="str">
        <f t="shared" ref="O246:O249" si="175">IF(ISNUMBER(SEARCH("squat",$B246)),IF($C246&gt;=0.7,IF($C246&lt;0.8,$D246*$E246," ")," ")," ")</f>
        <v xml:space="preserve"> </v>
      </c>
      <c r="P246" s="102" t="str">
        <f t="shared" ref="P246:P248" si="176">IF(ISNUMBER(SEARCH("squat",$B246)),IF($C246&gt;=0.8,IF($C246&lt;0.9,$D246*$E246," ")," ")," ")</f>
        <v xml:space="preserve"> </v>
      </c>
      <c r="Q246" s="102" t="str">
        <f t="shared" ref="Q246:Q249" si="177">IF(ISNUMBER(SEARCH("squat",$B246)),IF($C246&gt;=0.9,$D246*$E246," ")," ")</f>
        <v xml:space="preserve"> </v>
      </c>
      <c r="R246" s="4"/>
      <c r="S246" s="4"/>
      <c r="T246" s="4"/>
      <c r="U246" s="4"/>
      <c r="V246" s="4"/>
      <c r="W246" s="4"/>
      <c r="X246" s="4"/>
      <c r="Y246" s="4"/>
      <c r="Z246" s="4"/>
      <c r="AA246" s="4"/>
      <c r="AB246" s="5"/>
      <c r="AC246" s="13"/>
      <c r="AD246" s="8"/>
      <c r="AE246" s="8"/>
      <c r="AF246" s="8"/>
      <c r="AG246" s="8"/>
      <c r="AH246" s="8"/>
      <c r="AI246" s="8"/>
      <c r="AJ246" s="16"/>
    </row>
    <row r="247" spans="1:36">
      <c r="A247" s="132"/>
      <c r="B247" s="115" t="str">
        <f>+B246</f>
        <v>Squat</v>
      </c>
      <c r="C247" s="35">
        <v>0.6</v>
      </c>
      <c r="D247" s="36">
        <v>4</v>
      </c>
      <c r="E247" s="37">
        <v>1</v>
      </c>
      <c r="F247" s="36">
        <f t="shared" si="172"/>
        <v>60</v>
      </c>
      <c r="G247" s="114">
        <f t="shared" ref="G247:G248" si="178">+D247*E247</f>
        <v>4</v>
      </c>
      <c r="H247" s="114">
        <f t="shared" ref="H247:H249" si="179">+F247*G247</f>
        <v>240</v>
      </c>
      <c r="I247" s="4"/>
      <c r="J247" s="4"/>
      <c r="K247" s="4"/>
      <c r="L247" s="4"/>
      <c r="M247" s="137" t="str">
        <f t="shared" si="173"/>
        <v xml:space="preserve"> </v>
      </c>
      <c r="N247" s="137">
        <f t="shared" si="174"/>
        <v>4</v>
      </c>
      <c r="O247" s="137" t="str">
        <f t="shared" si="175"/>
        <v xml:space="preserve"> </v>
      </c>
      <c r="P247" s="137" t="str">
        <f t="shared" si="176"/>
        <v xml:space="preserve"> </v>
      </c>
      <c r="Q247" s="137" t="str">
        <f t="shared" si="177"/>
        <v xml:space="preserve"> </v>
      </c>
      <c r="R247" s="4"/>
      <c r="S247" s="4"/>
      <c r="T247" s="4"/>
      <c r="U247" s="4"/>
      <c r="V247" s="4"/>
      <c r="W247" s="4"/>
      <c r="X247" s="4"/>
      <c r="Y247" s="4"/>
      <c r="Z247" s="4"/>
      <c r="AA247" s="4"/>
      <c r="AB247" s="5"/>
      <c r="AC247" s="142"/>
      <c r="AD247" s="8"/>
      <c r="AE247" s="8"/>
      <c r="AF247" s="8"/>
      <c r="AG247" s="8"/>
      <c r="AH247" s="8"/>
      <c r="AI247" s="8"/>
      <c r="AJ247" s="16"/>
    </row>
    <row r="248" spans="1:36">
      <c r="A248" s="132"/>
      <c r="B248" s="115" t="str">
        <f>+B247</f>
        <v>Squat</v>
      </c>
      <c r="C248" s="35">
        <v>0.7</v>
      </c>
      <c r="D248" s="36">
        <v>3</v>
      </c>
      <c r="E248" s="37">
        <v>1</v>
      </c>
      <c r="F248" s="36">
        <f t="shared" si="172"/>
        <v>70</v>
      </c>
      <c r="G248" s="114">
        <f t="shared" si="178"/>
        <v>3</v>
      </c>
      <c r="H248" s="114">
        <f t="shared" si="179"/>
        <v>210</v>
      </c>
      <c r="I248" s="4"/>
      <c r="J248" s="4"/>
      <c r="K248" s="4"/>
      <c r="L248" s="4"/>
      <c r="M248" s="114" t="str">
        <f t="shared" si="173"/>
        <v xml:space="preserve"> </v>
      </c>
      <c r="N248" s="114" t="str">
        <f t="shared" si="174"/>
        <v xml:space="preserve"> </v>
      </c>
      <c r="O248" s="114">
        <f t="shared" si="175"/>
        <v>3</v>
      </c>
      <c r="P248" s="114" t="str">
        <f t="shared" si="176"/>
        <v xml:space="preserve"> </v>
      </c>
      <c r="Q248" s="114" t="str">
        <f t="shared" si="177"/>
        <v xml:space="preserve"> </v>
      </c>
      <c r="R248" s="4"/>
      <c r="S248" s="4"/>
      <c r="T248" s="4"/>
      <c r="U248" s="4"/>
      <c r="V248" s="4"/>
      <c r="W248" s="4"/>
      <c r="X248" s="4"/>
      <c r="Y248" s="4"/>
      <c r="Z248" s="4"/>
      <c r="AA248" s="4"/>
      <c r="AB248" s="5"/>
      <c r="AC248" s="142"/>
      <c r="AD248" s="8"/>
      <c r="AE248" s="8"/>
      <c r="AF248" s="8"/>
      <c r="AG248" s="8"/>
      <c r="AH248" s="8"/>
      <c r="AI248" s="8"/>
      <c r="AJ248" s="16"/>
    </row>
    <row r="249" spans="1:36">
      <c r="A249" s="38"/>
      <c r="B249" s="115" t="str">
        <f>+B247</f>
        <v>Squat</v>
      </c>
      <c r="C249" s="35">
        <v>0.8</v>
      </c>
      <c r="D249" s="36">
        <v>3</v>
      </c>
      <c r="E249" s="37">
        <v>4</v>
      </c>
      <c r="F249" s="36">
        <f t="shared" si="172"/>
        <v>80</v>
      </c>
      <c r="G249" s="114">
        <f>+D249*E249</f>
        <v>12</v>
      </c>
      <c r="H249" s="114">
        <f t="shared" si="179"/>
        <v>960</v>
      </c>
      <c r="I249" s="4"/>
      <c r="J249" s="4"/>
      <c r="K249" s="4"/>
      <c r="L249" s="4"/>
      <c r="M249" s="114" t="str">
        <f t="shared" si="173"/>
        <v xml:space="preserve"> </v>
      </c>
      <c r="N249" s="114" t="str">
        <f t="shared" si="174"/>
        <v xml:space="preserve"> </v>
      </c>
      <c r="O249" s="114" t="str">
        <f t="shared" si="175"/>
        <v xml:space="preserve"> </v>
      </c>
      <c r="P249" s="114">
        <f>IF(ISNUMBER(SEARCH("squat",$B249)),IF($C249&gt;=0.8,IF($C249&lt;0.9,$D249*$E249," ")," ")," ")</f>
        <v>12</v>
      </c>
      <c r="Q249" s="114" t="str">
        <f t="shared" si="177"/>
        <v xml:space="preserve"> </v>
      </c>
      <c r="R249" s="4"/>
      <c r="S249" s="4"/>
      <c r="T249" s="4"/>
      <c r="U249" s="4"/>
      <c r="V249" s="4"/>
      <c r="W249" s="4"/>
      <c r="X249" s="4"/>
      <c r="Y249" s="4"/>
      <c r="Z249" s="4"/>
      <c r="AA249" s="4"/>
      <c r="AB249" s="5"/>
      <c r="AC249" s="13"/>
      <c r="AD249" s="13"/>
      <c r="AE249" s="13"/>
      <c r="AF249" s="13"/>
      <c r="AG249" s="8"/>
      <c r="AH249" s="8"/>
      <c r="AI249" s="8"/>
      <c r="AJ249" s="16"/>
    </row>
    <row r="250" spans="1:36">
      <c r="A250" s="31"/>
      <c r="B250" s="8"/>
      <c r="C250" s="8"/>
      <c r="D250" s="8"/>
      <c r="E250" s="8"/>
      <c r="F250" s="366"/>
      <c r="G250" s="4"/>
      <c r="H250" s="4"/>
      <c r="I250" s="4"/>
      <c r="J250" s="4"/>
      <c r="K250" s="4"/>
      <c r="L250" s="4"/>
      <c r="M250" s="4"/>
      <c r="N250" s="4"/>
      <c r="O250" s="4"/>
      <c r="P250" s="4"/>
      <c r="Q250" s="4"/>
      <c r="R250" s="4"/>
      <c r="S250" s="4"/>
      <c r="T250" s="4"/>
      <c r="U250" s="4"/>
      <c r="V250" s="4"/>
      <c r="W250" s="4"/>
      <c r="X250" s="4"/>
      <c r="Y250" s="4"/>
      <c r="Z250" s="4"/>
      <c r="AA250" s="4"/>
      <c r="AB250" s="5"/>
      <c r="AC250" s="8"/>
      <c r="AD250" s="8"/>
      <c r="AE250" s="8"/>
      <c r="AF250" s="8"/>
      <c r="AG250" s="8"/>
      <c r="AH250" s="8"/>
      <c r="AI250" s="8"/>
      <c r="AJ250" s="16"/>
    </row>
    <row r="251" spans="1:36">
      <c r="A251" s="15">
        <v>3</v>
      </c>
      <c r="B251" s="116" t="s">
        <v>79</v>
      </c>
      <c r="C251" s="143">
        <v>0.5</v>
      </c>
      <c r="D251" s="144">
        <v>5</v>
      </c>
      <c r="E251" s="145">
        <v>1</v>
      </c>
      <c r="F251" s="144">
        <f>MROUND(BP*C251,AR)</f>
        <v>50</v>
      </c>
      <c r="G251" s="4"/>
      <c r="H251" s="4"/>
      <c r="I251" s="58">
        <f t="shared" ref="I251:I253" si="180">+D251*E251</f>
        <v>5</v>
      </c>
      <c r="J251" s="58">
        <f t="shared" ref="J251:J253" si="181">+I251*F251</f>
        <v>250</v>
      </c>
      <c r="K251" s="4"/>
      <c r="L251" s="4"/>
      <c r="M251" s="4"/>
      <c r="N251" s="4"/>
      <c r="O251" s="4"/>
      <c r="P251" s="4"/>
      <c r="Q251" s="4"/>
      <c r="R251" s="146">
        <f t="shared" ref="R251:R253" si="182">IF(ISNUMBER(SEARCH("bench",$B251)),IF($C251&gt;=0.5,IF($C251&lt;0.6,$D251*$E251," ")," ")," ")</f>
        <v>5</v>
      </c>
      <c r="S251" s="146" t="str">
        <f t="shared" ref="S251:S253" si="183">IF(ISNUMBER(SEARCH("bench",$B251)),IF($C251&gt;=0.6,IF($C251&lt;0.7,$D251*$E251," ")," ")," ")</f>
        <v xml:space="preserve"> </v>
      </c>
      <c r="T251" s="146" t="str">
        <f t="shared" ref="T251" si="184">IF(ISNUMBER(SEARCH("bench",$B251)),IF($C251&gt;=0.7,IF($C251&lt;0.8,$D251*$E251," ")," ")," ")</f>
        <v xml:space="preserve"> </v>
      </c>
      <c r="U251" s="146" t="str">
        <f t="shared" ref="U251:U253" si="185">IF(ISNUMBER(SEARCH("bench",$B251)),IF($C251&gt;=0.8,IF($C251&lt;0.9,$D251*$E251," ")," ")," ")</f>
        <v xml:space="preserve"> </v>
      </c>
      <c r="V251" s="146" t="str">
        <f t="shared" ref="V251:V253" si="186">IF(ISNUMBER(SEARCH("bench",$B251)),IF($C251&gt;=0.9,$D251*$E251," ")," ")</f>
        <v xml:space="preserve"> </v>
      </c>
      <c r="W251" s="4"/>
      <c r="X251" s="4"/>
      <c r="Y251" s="4"/>
      <c r="Z251" s="4"/>
      <c r="AA251" s="4"/>
      <c r="AB251" s="5"/>
      <c r="AC251" s="142"/>
      <c r="AD251" s="8"/>
      <c r="AE251" s="8"/>
      <c r="AF251" s="8"/>
      <c r="AG251" s="8"/>
      <c r="AH251" s="8"/>
      <c r="AI251" s="8"/>
      <c r="AJ251" s="16"/>
    </row>
    <row r="252" spans="1:36">
      <c r="A252" s="147"/>
      <c r="B252" s="122" t="str">
        <f>+B251</f>
        <v xml:space="preserve">BenchPress </v>
      </c>
      <c r="C252" s="10">
        <v>0.6</v>
      </c>
      <c r="D252" s="11">
        <v>5</v>
      </c>
      <c r="E252" s="12">
        <v>1</v>
      </c>
      <c r="F252" s="11">
        <f>MROUND(BP*C252,AR)</f>
        <v>60</v>
      </c>
      <c r="G252" s="4"/>
      <c r="H252" s="4"/>
      <c r="I252" s="58">
        <f t="shared" si="180"/>
        <v>5</v>
      </c>
      <c r="J252" s="58">
        <f t="shared" si="181"/>
        <v>300</v>
      </c>
      <c r="K252" s="4"/>
      <c r="L252" s="4"/>
      <c r="M252" s="4"/>
      <c r="N252" s="4"/>
      <c r="O252" s="4"/>
      <c r="P252" s="4"/>
      <c r="Q252" s="4"/>
      <c r="R252" s="111" t="str">
        <f t="shared" si="182"/>
        <v xml:space="preserve"> </v>
      </c>
      <c r="S252" s="111">
        <f t="shared" si="183"/>
        <v>5</v>
      </c>
      <c r="T252" s="111" t="str">
        <f>IF(ISNUMBER(SEARCH("bench",$B252)),IF($C252&gt;=0.7,IF($C252&lt;0.8,$D252*$E252," ")," ")," ")</f>
        <v xml:space="preserve"> </v>
      </c>
      <c r="U252" s="111" t="str">
        <f t="shared" si="185"/>
        <v xml:space="preserve"> </v>
      </c>
      <c r="V252" s="111" t="str">
        <f t="shared" si="186"/>
        <v xml:space="preserve"> </v>
      </c>
      <c r="W252" s="4"/>
      <c r="X252" s="4"/>
      <c r="Y252" s="4"/>
      <c r="Z252" s="4"/>
      <c r="AA252" s="4"/>
      <c r="AB252" s="8"/>
      <c r="AC252" s="142"/>
      <c r="AD252" s="8"/>
      <c r="AE252" s="8"/>
      <c r="AF252" s="8"/>
      <c r="AG252" s="8"/>
      <c r="AH252" s="8"/>
      <c r="AI252" s="8"/>
      <c r="AJ252" s="16"/>
    </row>
    <row r="253" spans="1:36">
      <c r="A253" s="147"/>
      <c r="B253" s="122" t="str">
        <f>+B252</f>
        <v xml:space="preserve">BenchPress </v>
      </c>
      <c r="C253" s="10">
        <v>0.7</v>
      </c>
      <c r="D253" s="11">
        <v>5</v>
      </c>
      <c r="E253" s="12">
        <v>4</v>
      </c>
      <c r="F253" s="11">
        <f>MROUND(BP*C253,AR)</f>
        <v>70</v>
      </c>
      <c r="G253" s="4"/>
      <c r="H253" s="4"/>
      <c r="I253" s="58">
        <f t="shared" si="180"/>
        <v>20</v>
      </c>
      <c r="J253" s="58">
        <f t="shared" si="181"/>
        <v>1400</v>
      </c>
      <c r="K253" s="4"/>
      <c r="L253" s="4"/>
      <c r="M253" s="4"/>
      <c r="N253" s="4"/>
      <c r="O253" s="4"/>
      <c r="P253" s="4"/>
      <c r="Q253" s="4"/>
      <c r="R253" s="111" t="str">
        <f t="shared" si="182"/>
        <v xml:space="preserve"> </v>
      </c>
      <c r="S253" s="111" t="str">
        <f t="shared" si="183"/>
        <v xml:space="preserve"> </v>
      </c>
      <c r="T253" s="111">
        <f>IF(ISNUMBER(SEARCH("bench",$B253)),IF($C253&gt;=0.7,IF($C253&lt;0.8,$D253*$E253," ")," ")," ")</f>
        <v>20</v>
      </c>
      <c r="U253" s="111" t="str">
        <f t="shared" si="185"/>
        <v xml:space="preserve"> </v>
      </c>
      <c r="V253" s="111" t="str">
        <f t="shared" si="186"/>
        <v xml:space="preserve"> </v>
      </c>
      <c r="W253" s="4"/>
      <c r="X253" s="4"/>
      <c r="Y253" s="4"/>
      <c r="Z253" s="4"/>
      <c r="AA253" s="4"/>
      <c r="AB253" s="8"/>
      <c r="AC253" s="13"/>
      <c r="AD253" s="13"/>
      <c r="AE253" s="13"/>
      <c r="AF253" s="13"/>
      <c r="AG253" s="8"/>
      <c r="AH253" s="8"/>
      <c r="AI253" s="8"/>
      <c r="AJ253" s="16"/>
    </row>
    <row r="254" spans="1:36">
      <c r="A254" s="31"/>
      <c r="B254" s="8"/>
      <c r="C254" s="8"/>
      <c r="D254" s="8"/>
      <c r="E254" s="8"/>
      <c r="F254" s="366"/>
      <c r="G254" s="4"/>
      <c r="H254" s="4"/>
      <c r="I254" s="4"/>
      <c r="J254" s="4"/>
      <c r="K254" s="4"/>
      <c r="L254" s="4"/>
      <c r="M254" s="4"/>
      <c r="N254" s="4"/>
      <c r="O254" s="4"/>
      <c r="P254" s="4"/>
      <c r="Q254" s="4"/>
      <c r="R254" s="4"/>
      <c r="S254" s="4"/>
      <c r="T254" s="4"/>
      <c r="U254" s="4"/>
      <c r="V254" s="4"/>
      <c r="W254" s="4"/>
      <c r="X254" s="4"/>
      <c r="Y254" s="4"/>
      <c r="Z254" s="4"/>
      <c r="AA254" s="4"/>
      <c r="AB254" s="5"/>
      <c r="AC254" s="8"/>
      <c r="AD254" s="8"/>
      <c r="AE254" s="8"/>
      <c r="AF254" s="8"/>
      <c r="AG254" s="8"/>
      <c r="AH254" s="8"/>
      <c r="AI254" s="8"/>
      <c r="AJ254" s="16"/>
    </row>
    <row r="255" spans="1:36">
      <c r="A255" s="48">
        <v>4</v>
      </c>
      <c r="B255" s="13" t="s">
        <v>3</v>
      </c>
      <c r="C255" s="49"/>
      <c r="D255" s="50">
        <v>8</v>
      </c>
      <c r="E255" s="51">
        <v>5</v>
      </c>
      <c r="F255" s="50"/>
      <c r="G255" s="4"/>
      <c r="H255" s="4"/>
      <c r="I255" s="4"/>
      <c r="J255" s="4"/>
      <c r="K255" s="4"/>
      <c r="L255" s="4"/>
      <c r="M255" s="4"/>
      <c r="N255" s="4"/>
      <c r="O255" s="4"/>
      <c r="P255" s="4"/>
      <c r="Q255" s="4"/>
      <c r="R255" s="4"/>
      <c r="S255" s="4"/>
      <c r="T255" s="4"/>
      <c r="U255" s="4"/>
      <c r="V255" s="4"/>
      <c r="W255" s="4"/>
      <c r="X255" s="4"/>
      <c r="Y255" s="4"/>
      <c r="Z255" s="4"/>
      <c r="AA255" s="4"/>
      <c r="AB255" s="8"/>
      <c r="AC255" s="13"/>
      <c r="AD255" s="13"/>
      <c r="AE255" s="13"/>
      <c r="AF255" s="13"/>
      <c r="AG255" s="13"/>
      <c r="AH255" s="8"/>
      <c r="AI255" s="8"/>
      <c r="AJ255" s="16"/>
    </row>
    <row r="256" spans="1:36">
      <c r="A256" s="48">
        <v>5</v>
      </c>
      <c r="B256" s="13" t="s">
        <v>27</v>
      </c>
      <c r="C256" s="49"/>
      <c r="D256" s="50">
        <v>5</v>
      </c>
      <c r="E256" s="51">
        <v>5</v>
      </c>
      <c r="F256" s="50"/>
      <c r="G256" s="4"/>
      <c r="H256" s="4"/>
      <c r="I256" s="4"/>
      <c r="J256" s="4"/>
      <c r="K256" s="4"/>
      <c r="L256" s="4"/>
      <c r="M256" s="4"/>
      <c r="N256" s="4"/>
      <c r="O256" s="4"/>
      <c r="P256" s="4"/>
      <c r="Q256" s="4"/>
      <c r="R256" s="4"/>
      <c r="S256" s="4"/>
      <c r="T256" s="4"/>
      <c r="U256" s="4"/>
      <c r="V256" s="4"/>
      <c r="W256" s="4"/>
      <c r="X256" s="4"/>
      <c r="Y256" s="4"/>
      <c r="Z256" s="4"/>
      <c r="AA256" s="4"/>
      <c r="AB256" s="8"/>
      <c r="AC256" s="13"/>
      <c r="AD256" s="13"/>
      <c r="AE256" s="13"/>
      <c r="AF256" s="13"/>
      <c r="AG256" s="13"/>
      <c r="AH256" s="8"/>
      <c r="AI256" s="8"/>
      <c r="AJ256" s="16"/>
    </row>
    <row r="257" spans="1:36">
      <c r="A257" s="48">
        <v>6</v>
      </c>
      <c r="B257" s="13" t="s">
        <v>4</v>
      </c>
      <c r="C257" s="49"/>
      <c r="D257" s="50">
        <v>10</v>
      </c>
      <c r="E257" s="51">
        <v>3</v>
      </c>
      <c r="F257" s="50"/>
      <c r="G257" s="90"/>
      <c r="H257" s="90"/>
      <c r="I257" s="90"/>
      <c r="J257" s="90"/>
      <c r="K257" s="90"/>
      <c r="L257" s="90"/>
      <c r="M257" s="90"/>
      <c r="N257" s="90"/>
      <c r="O257" s="90"/>
      <c r="P257" s="90"/>
      <c r="Q257" s="90"/>
      <c r="R257" s="90"/>
      <c r="S257" s="90"/>
      <c r="T257" s="90"/>
      <c r="U257" s="90"/>
      <c r="V257" s="90"/>
      <c r="W257" s="90"/>
      <c r="X257" s="90"/>
      <c r="Y257" s="90"/>
      <c r="Z257" s="90"/>
      <c r="AA257" s="90"/>
      <c r="AB257" s="27"/>
      <c r="AC257" s="13"/>
      <c r="AD257" s="13"/>
      <c r="AE257" s="13"/>
      <c r="AF257" s="27"/>
      <c r="AG257" s="27"/>
      <c r="AH257" s="27"/>
      <c r="AI257" s="27"/>
      <c r="AJ257" s="19"/>
    </row>
    <row r="258" spans="1:36" ht="15" thickBot="1">
      <c r="G258" s="62">
        <f t="shared" ref="G258:AA258" si="187">SUM(G201:G257)</f>
        <v>73</v>
      </c>
      <c r="H258" s="62">
        <f t="shared" si="187"/>
        <v>4255</v>
      </c>
      <c r="I258" s="62">
        <f t="shared" si="187"/>
        <v>105</v>
      </c>
      <c r="J258" s="62">
        <f t="shared" si="187"/>
        <v>6920</v>
      </c>
      <c r="K258" s="62">
        <f t="shared" si="187"/>
        <v>20</v>
      </c>
      <c r="L258" s="62">
        <f t="shared" si="187"/>
        <v>1420</v>
      </c>
      <c r="M258" s="62">
        <f t="shared" si="187"/>
        <v>10</v>
      </c>
      <c r="N258" s="62">
        <f t="shared" si="187"/>
        <v>8</v>
      </c>
      <c r="O258" s="62">
        <f t="shared" si="187"/>
        <v>6</v>
      </c>
      <c r="P258" s="62">
        <f t="shared" si="187"/>
        <v>20</v>
      </c>
      <c r="Q258" s="62">
        <f t="shared" si="187"/>
        <v>0</v>
      </c>
      <c r="R258" s="62">
        <f t="shared" si="187"/>
        <v>20</v>
      </c>
      <c r="S258" s="62">
        <f t="shared" si="187"/>
        <v>37</v>
      </c>
      <c r="T258" s="62">
        <f t="shared" si="187"/>
        <v>26</v>
      </c>
      <c r="U258" s="62">
        <f t="shared" si="187"/>
        <v>22</v>
      </c>
      <c r="V258" s="62">
        <f t="shared" si="187"/>
        <v>0</v>
      </c>
      <c r="W258" s="62">
        <f t="shared" si="187"/>
        <v>4</v>
      </c>
      <c r="X258" s="62">
        <f t="shared" si="187"/>
        <v>3</v>
      </c>
      <c r="Y258" s="62">
        <f t="shared" si="187"/>
        <v>3</v>
      </c>
      <c r="Z258" s="62">
        <f t="shared" si="187"/>
        <v>10</v>
      </c>
      <c r="AA258" s="62">
        <f t="shared" si="187"/>
        <v>0</v>
      </c>
    </row>
    <row r="259" spans="1:36" ht="15" thickTop="1"/>
    <row r="260" spans="1:36">
      <c r="G260" s="4"/>
      <c r="H260" s="4"/>
      <c r="I260" s="4"/>
      <c r="J260" s="4"/>
      <c r="K260" s="4"/>
      <c r="L260" s="4"/>
      <c r="M260" s="4"/>
      <c r="N260" s="4"/>
      <c r="O260" s="4"/>
      <c r="P260" s="4"/>
      <c r="Q260" s="4"/>
      <c r="R260" s="8"/>
      <c r="S260" s="8"/>
      <c r="T260" s="8"/>
      <c r="U260" s="8"/>
      <c r="V260" s="8"/>
      <c r="W260" s="4"/>
      <c r="X260" s="4"/>
      <c r="Y260" s="4"/>
      <c r="Z260" s="4"/>
      <c r="AA260" s="4"/>
    </row>
    <row r="261" spans="1:36">
      <c r="G261" s="4"/>
      <c r="H261" s="4"/>
      <c r="I261" s="4"/>
      <c r="J261" s="4"/>
      <c r="K261" s="4"/>
      <c r="L261" s="4"/>
      <c r="M261" s="4"/>
      <c r="N261" s="4"/>
      <c r="O261" s="4"/>
      <c r="P261" s="4"/>
      <c r="Q261" s="4"/>
      <c r="R261" s="8"/>
    </row>
    <row r="262" spans="1:36">
      <c r="G262" s="4"/>
      <c r="H262" s="162" t="s">
        <v>54</v>
      </c>
      <c r="I262" s="154"/>
      <c r="J262" s="154"/>
      <c r="K262" s="154"/>
      <c r="L262" s="154"/>
      <c r="M262" s="162" t="s">
        <v>80</v>
      </c>
      <c r="N262" s="154"/>
      <c r="O262" s="154"/>
      <c r="P262" s="154"/>
      <c r="Q262" s="53"/>
      <c r="X262" s="4"/>
      <c r="Y262" s="4"/>
      <c r="Z262" s="4"/>
      <c r="AA262" s="4"/>
    </row>
    <row r="263" spans="1:36">
      <c r="G263" s="4"/>
      <c r="H263" s="157" t="s">
        <v>55</v>
      </c>
      <c r="I263" s="158" t="s">
        <v>2</v>
      </c>
      <c r="J263" s="158" t="s">
        <v>8</v>
      </c>
      <c r="K263" s="159" t="s">
        <v>67</v>
      </c>
      <c r="L263" s="160" t="s">
        <v>54</v>
      </c>
      <c r="M263" s="161" t="s">
        <v>2</v>
      </c>
      <c r="N263" s="158" t="s">
        <v>8</v>
      </c>
      <c r="O263" s="159" t="s">
        <v>67</v>
      </c>
      <c r="P263" s="160" t="s">
        <v>57</v>
      </c>
      <c r="Q263" s="159" t="s">
        <v>53</v>
      </c>
      <c r="X263" s="4"/>
      <c r="Y263" s="4"/>
      <c r="Z263" s="4"/>
      <c r="AA263" s="4"/>
    </row>
    <row r="264" spans="1:36">
      <c r="G264" s="4"/>
      <c r="H264" s="151">
        <v>1</v>
      </c>
      <c r="I264" s="151">
        <f>+G64</f>
        <v>50</v>
      </c>
      <c r="J264" s="154">
        <f>+I64</f>
        <v>114</v>
      </c>
      <c r="K264" s="154">
        <f>+K64</f>
        <v>37</v>
      </c>
      <c r="L264" s="163">
        <f>SUM(I264:K264)</f>
        <v>201</v>
      </c>
      <c r="M264" s="4">
        <f>+H64</f>
        <v>3250</v>
      </c>
      <c r="N264" s="151">
        <f>+J64</f>
        <v>6950</v>
      </c>
      <c r="O264" s="154">
        <f>+L64</f>
        <v>2460</v>
      </c>
      <c r="P264" s="154">
        <f>SUM(M264:O264)</f>
        <v>12660</v>
      </c>
      <c r="Q264" s="163">
        <f>+P264/L264</f>
        <v>62.985074626865675</v>
      </c>
      <c r="X264" s="4"/>
      <c r="Y264" s="4"/>
      <c r="Z264" s="4"/>
      <c r="AA264" s="4"/>
    </row>
    <row r="265" spans="1:36">
      <c r="G265" s="4"/>
      <c r="H265" s="152">
        <v>2</v>
      </c>
      <c r="I265" s="152">
        <f>G132</f>
        <v>78</v>
      </c>
      <c r="J265" s="4">
        <f>I132</f>
        <v>98</v>
      </c>
      <c r="K265" s="4">
        <f>K132</f>
        <v>48</v>
      </c>
      <c r="L265" s="155">
        <f t="shared" ref="L265:L267" si="188">SUM(I265:K265)</f>
        <v>224</v>
      </c>
      <c r="M265" s="4">
        <f>H132</f>
        <v>4590</v>
      </c>
      <c r="N265" s="152">
        <f>J132</f>
        <v>6385</v>
      </c>
      <c r="O265" s="4">
        <f>L132</f>
        <v>3180</v>
      </c>
      <c r="P265" s="4">
        <f t="shared" ref="P265:P267" si="189">SUM(M265:O265)</f>
        <v>14155</v>
      </c>
      <c r="Q265" s="155">
        <f t="shared" ref="Q265:Q268" si="190">+P265/L265</f>
        <v>63.191964285714285</v>
      </c>
      <c r="R265" s="4"/>
      <c r="S265" s="4"/>
      <c r="W265" s="4"/>
      <c r="X265" s="4"/>
      <c r="Y265" s="4"/>
      <c r="Z265" s="4"/>
      <c r="AA265" s="4"/>
    </row>
    <row r="266" spans="1:36">
      <c r="G266" s="4"/>
      <c r="H266" s="152">
        <v>3</v>
      </c>
      <c r="I266" s="152">
        <f>G197</f>
        <v>74</v>
      </c>
      <c r="J266" s="4">
        <f>I197</f>
        <v>108</v>
      </c>
      <c r="K266" s="4">
        <f>K197</f>
        <v>41</v>
      </c>
      <c r="L266" s="155">
        <f t="shared" si="188"/>
        <v>223</v>
      </c>
      <c r="M266" s="4">
        <f>H197</f>
        <v>4680</v>
      </c>
      <c r="N266" s="152">
        <f>J197</f>
        <v>7340</v>
      </c>
      <c r="O266" s="4">
        <f>L197</f>
        <v>2920</v>
      </c>
      <c r="P266" s="4">
        <f t="shared" si="189"/>
        <v>14940</v>
      </c>
      <c r="Q266" s="155">
        <f t="shared" si="190"/>
        <v>66.995515695067269</v>
      </c>
      <c r="R266" s="4"/>
      <c r="S266" s="4"/>
      <c r="T266" s="4"/>
      <c r="V266" s="4"/>
      <c r="W266" s="4"/>
      <c r="X266" s="4"/>
      <c r="Y266" s="4"/>
      <c r="Z266" s="4"/>
      <c r="AA266" s="4"/>
    </row>
    <row r="267" spans="1:36">
      <c r="G267" s="4"/>
      <c r="H267" s="153">
        <v>4</v>
      </c>
      <c r="I267" s="153">
        <f>G258</f>
        <v>73</v>
      </c>
      <c r="J267" s="90">
        <f>I258</f>
        <v>105</v>
      </c>
      <c r="K267" s="90">
        <f>K258</f>
        <v>20</v>
      </c>
      <c r="L267" s="156">
        <f t="shared" si="188"/>
        <v>198</v>
      </c>
      <c r="M267" s="4">
        <f>H258</f>
        <v>4255</v>
      </c>
      <c r="N267" s="153">
        <f>J258</f>
        <v>6920</v>
      </c>
      <c r="O267" s="90">
        <f>L258</f>
        <v>1420</v>
      </c>
      <c r="P267" s="90">
        <f t="shared" si="189"/>
        <v>12595</v>
      </c>
      <c r="Q267" s="156">
        <f t="shared" si="190"/>
        <v>63.611111111111114</v>
      </c>
      <c r="R267" s="4"/>
      <c r="S267" s="4"/>
      <c r="T267" s="4"/>
      <c r="U267" s="4"/>
      <c r="V267" s="4"/>
      <c r="W267" s="4"/>
      <c r="X267" s="4"/>
      <c r="Y267" s="4"/>
      <c r="Z267" s="4"/>
      <c r="AA267" s="4"/>
    </row>
    <row r="268" spans="1:36">
      <c r="G268" s="4"/>
      <c r="H268" s="176" t="s">
        <v>57</v>
      </c>
      <c r="I268" s="154">
        <f>SUM(I264:I267)</f>
        <v>275</v>
      </c>
      <c r="J268" s="154">
        <f t="shared" ref="J268:P268" si="191">SUM(J264:J267)</f>
        <v>425</v>
      </c>
      <c r="K268" s="154">
        <f t="shared" si="191"/>
        <v>146</v>
      </c>
      <c r="L268" s="154">
        <f t="shared" si="191"/>
        <v>846</v>
      </c>
      <c r="M268" s="154">
        <f t="shared" si="191"/>
        <v>16775</v>
      </c>
      <c r="N268" s="154">
        <f t="shared" si="191"/>
        <v>27595</v>
      </c>
      <c r="O268" s="154">
        <f t="shared" si="191"/>
        <v>9980</v>
      </c>
      <c r="P268" s="154">
        <f t="shared" si="191"/>
        <v>54350</v>
      </c>
      <c r="Q268" s="163">
        <f t="shared" si="190"/>
        <v>64.243498817966909</v>
      </c>
      <c r="R268" s="8"/>
      <c r="S268" s="8"/>
      <c r="T268" s="8"/>
      <c r="U268" s="8"/>
      <c r="V268" s="8"/>
      <c r="W268" s="4"/>
      <c r="X268" s="4"/>
      <c r="Y268" s="4"/>
      <c r="Z268" s="4"/>
      <c r="AA268" s="4"/>
    </row>
    <row r="269" spans="1:36">
      <c r="G269" s="4"/>
      <c r="H269" s="178" t="s">
        <v>82</v>
      </c>
      <c r="I269" s="181">
        <v>343</v>
      </c>
      <c r="J269" s="181">
        <v>508</v>
      </c>
      <c r="K269" s="181">
        <v>212</v>
      </c>
      <c r="L269" s="181">
        <v>1063</v>
      </c>
      <c r="M269" s="179">
        <v>48775</v>
      </c>
      <c r="N269" s="179">
        <v>48660</v>
      </c>
      <c r="O269" s="179">
        <v>30625</v>
      </c>
      <c r="P269" s="179">
        <v>128060</v>
      </c>
      <c r="Q269" s="180">
        <v>120.47036688617122</v>
      </c>
      <c r="R269" s="8"/>
      <c r="S269" s="8"/>
      <c r="T269" s="8"/>
      <c r="U269" s="8"/>
      <c r="V269" s="8"/>
      <c r="W269" s="4"/>
      <c r="X269" s="4"/>
      <c r="Y269" s="4"/>
      <c r="Z269" s="4"/>
      <c r="AA269" s="4"/>
    </row>
    <row r="270" spans="1:36">
      <c r="G270" s="4"/>
      <c r="H270" s="177" t="s">
        <v>83</v>
      </c>
      <c r="I270" s="171">
        <f>+I268/I269-1</f>
        <v>-0.19825072886297379</v>
      </c>
      <c r="J270" s="171">
        <f t="shared" ref="J270:Q270" si="192">+J268/J269-1</f>
        <v>-0.16338582677165359</v>
      </c>
      <c r="K270" s="171">
        <f t="shared" si="192"/>
        <v>-0.31132075471698117</v>
      </c>
      <c r="L270" s="182">
        <f t="shared" si="192"/>
        <v>-0.20413922859830669</v>
      </c>
      <c r="M270" s="171">
        <f t="shared" si="192"/>
        <v>-0.65607380830343409</v>
      </c>
      <c r="N270" s="171">
        <f t="shared" si="192"/>
        <v>-0.43290176736539254</v>
      </c>
      <c r="O270" s="171">
        <f t="shared" si="192"/>
        <v>-0.67412244897959184</v>
      </c>
      <c r="P270" s="183">
        <f t="shared" si="192"/>
        <v>-0.57558956739028577</v>
      </c>
      <c r="Q270" s="182">
        <f t="shared" si="192"/>
        <v>-0.46672778975871609</v>
      </c>
      <c r="R270" s="8"/>
      <c r="S270" s="8"/>
      <c r="T270" s="8"/>
      <c r="U270" s="8"/>
      <c r="V270" s="8"/>
      <c r="W270" s="4"/>
      <c r="X270" s="4"/>
      <c r="Y270" s="4"/>
      <c r="Z270" s="4"/>
      <c r="AA270" s="4"/>
    </row>
    <row r="271" spans="1:36">
      <c r="G271" s="4"/>
      <c r="H271" s="4"/>
      <c r="I271" s="4"/>
      <c r="J271" s="4"/>
      <c r="K271" s="4"/>
      <c r="L271" s="4"/>
      <c r="P271" s="4"/>
      <c r="Q271" s="4"/>
      <c r="R271" s="4"/>
      <c r="S271" s="4"/>
      <c r="T271" s="4"/>
      <c r="U271" s="4"/>
      <c r="V271" s="4"/>
      <c r="W271" s="4"/>
      <c r="X271" s="4"/>
      <c r="Y271" s="4"/>
      <c r="Z271" s="4"/>
      <c r="AA271" s="4"/>
    </row>
    <row r="272" spans="1:36" ht="15.5">
      <c r="H272" s="162" t="s">
        <v>54</v>
      </c>
      <c r="I272" s="417" t="s">
        <v>2</v>
      </c>
      <c r="J272" s="418"/>
      <c r="K272" s="8"/>
      <c r="L272" s="8"/>
      <c r="M272" s="8"/>
      <c r="O272" s="417" t="s">
        <v>8</v>
      </c>
      <c r="P272" s="418"/>
      <c r="Q272" s="8"/>
      <c r="R272" s="8"/>
      <c r="S272" s="8"/>
      <c r="T272" s="4"/>
      <c r="U272" s="417" t="s">
        <v>67</v>
      </c>
      <c r="V272" s="418"/>
      <c r="W272" s="8"/>
      <c r="X272" s="8"/>
      <c r="Y272" s="8"/>
      <c r="Z272" s="4"/>
      <c r="AA272" s="4"/>
      <c r="AB272" s="4"/>
    </row>
    <row r="273" spans="7:28">
      <c r="H273" s="157" t="s">
        <v>55</v>
      </c>
      <c r="I273" s="157" t="s">
        <v>43</v>
      </c>
      <c r="J273" s="157" t="s">
        <v>44</v>
      </c>
      <c r="K273" s="157" t="s">
        <v>45</v>
      </c>
      <c r="L273" s="157" t="s">
        <v>46</v>
      </c>
      <c r="M273" s="162" t="s">
        <v>47</v>
      </c>
      <c r="O273" s="157" t="s">
        <v>43</v>
      </c>
      <c r="P273" s="157" t="s">
        <v>44</v>
      </c>
      <c r="Q273" s="157" t="s">
        <v>45</v>
      </c>
      <c r="R273" s="157" t="s">
        <v>46</v>
      </c>
      <c r="S273" s="162" t="s">
        <v>47</v>
      </c>
      <c r="T273" s="4"/>
      <c r="U273" s="157" t="s">
        <v>43</v>
      </c>
      <c r="V273" s="157" t="s">
        <v>44</v>
      </c>
      <c r="W273" s="157" t="s">
        <v>45</v>
      </c>
      <c r="X273" s="157" t="s">
        <v>46</v>
      </c>
      <c r="Y273" s="162" t="s">
        <v>47</v>
      </c>
      <c r="Z273" s="4"/>
      <c r="AA273" s="4"/>
      <c r="AB273" s="4"/>
    </row>
    <row r="274" spans="7:28">
      <c r="H274" s="151">
        <v>1</v>
      </c>
      <c r="I274" s="4">
        <f>M64</f>
        <v>10</v>
      </c>
      <c r="J274" s="4">
        <f>N64</f>
        <v>9</v>
      </c>
      <c r="K274" s="4">
        <f>O64</f>
        <v>31</v>
      </c>
      <c r="L274" s="4">
        <f>P64</f>
        <v>0</v>
      </c>
      <c r="M274" s="4">
        <f>Q64</f>
        <v>0</v>
      </c>
      <c r="N274" s="165"/>
      <c r="O274" s="4">
        <f>R64</f>
        <v>42</v>
      </c>
      <c r="P274" s="4">
        <f>S64</f>
        <v>47</v>
      </c>
      <c r="Q274" s="4">
        <f>T64</f>
        <v>25</v>
      </c>
      <c r="R274" s="4">
        <f>U64</f>
        <v>0</v>
      </c>
      <c r="S274" s="4">
        <f>V64</f>
        <v>0</v>
      </c>
      <c r="U274" s="4">
        <f>W64</f>
        <v>7</v>
      </c>
      <c r="V274" s="4">
        <f>X64</f>
        <v>7</v>
      </c>
      <c r="W274" s="4">
        <f>Y64</f>
        <v>15</v>
      </c>
      <c r="X274" s="4">
        <f>Z64</f>
        <v>8</v>
      </c>
      <c r="Y274" s="4">
        <f>AA64</f>
        <v>0</v>
      </c>
      <c r="Z274" s="4"/>
      <c r="AA274" s="4"/>
      <c r="AB274" s="4"/>
    </row>
    <row r="275" spans="7:28">
      <c r="H275" s="152">
        <v>2</v>
      </c>
      <c r="I275" s="4">
        <f>M132</f>
        <v>30</v>
      </c>
      <c r="J275" s="4">
        <f>N132</f>
        <v>8</v>
      </c>
      <c r="K275" s="4">
        <f>O132</f>
        <v>18</v>
      </c>
      <c r="L275" s="4">
        <f>P132</f>
        <v>10</v>
      </c>
      <c r="M275" s="4">
        <f>Q132</f>
        <v>0</v>
      </c>
      <c r="O275" s="4">
        <f>R132</f>
        <v>23</v>
      </c>
      <c r="P275" s="4">
        <f>S132</f>
        <v>20</v>
      </c>
      <c r="Q275" s="4">
        <f>T132</f>
        <v>41</v>
      </c>
      <c r="R275" s="4">
        <f>U132</f>
        <v>14</v>
      </c>
      <c r="S275" s="4">
        <f>V132</f>
        <v>0</v>
      </c>
      <c r="U275" s="4">
        <f>W132</f>
        <v>8</v>
      </c>
      <c r="V275" s="4">
        <f>X132</f>
        <v>8</v>
      </c>
      <c r="W275" s="4">
        <f>Y132</f>
        <v>32</v>
      </c>
      <c r="X275" s="4">
        <f>Z132</f>
        <v>0</v>
      </c>
      <c r="Y275" s="4">
        <f>AA132</f>
        <v>0</v>
      </c>
      <c r="Z275" s="4"/>
      <c r="AA275" s="4"/>
      <c r="AB275" s="4"/>
    </row>
    <row r="276" spans="7:28">
      <c r="H276" s="152">
        <v>3</v>
      </c>
      <c r="I276" s="4">
        <f>M197</f>
        <v>15</v>
      </c>
      <c r="J276" s="4">
        <f>N197</f>
        <v>28</v>
      </c>
      <c r="K276" s="4">
        <f>O197</f>
        <v>18</v>
      </c>
      <c r="L276" s="4">
        <f>P197</f>
        <v>8</v>
      </c>
      <c r="M276" s="4">
        <f>Q197</f>
        <v>0</v>
      </c>
      <c r="O276" s="4">
        <f>R197</f>
        <v>24</v>
      </c>
      <c r="P276" s="4">
        <f>S197</f>
        <v>22</v>
      </c>
      <c r="Q276" s="4">
        <f>T197</f>
        <v>26</v>
      </c>
      <c r="R276" s="4">
        <f>U197</f>
        <v>36</v>
      </c>
      <c r="S276" s="4">
        <f>V197</f>
        <v>0</v>
      </c>
      <c r="U276" s="4">
        <f>W197</f>
        <v>3</v>
      </c>
      <c r="V276" s="4">
        <f>X197</f>
        <v>7</v>
      </c>
      <c r="W276" s="4">
        <f>Y197</f>
        <v>19</v>
      </c>
      <c r="X276" s="4">
        <f>Z197</f>
        <v>12</v>
      </c>
      <c r="Y276" s="4">
        <f>AA197</f>
        <v>0</v>
      </c>
      <c r="Z276" s="4"/>
      <c r="AA276" s="4"/>
      <c r="AB276" s="4"/>
    </row>
    <row r="277" spans="7:28">
      <c r="H277" s="153">
        <v>4</v>
      </c>
      <c r="I277" s="4">
        <f>M258</f>
        <v>10</v>
      </c>
      <c r="J277" s="4">
        <f>N258</f>
        <v>8</v>
      </c>
      <c r="K277" s="4">
        <f>O258</f>
        <v>6</v>
      </c>
      <c r="L277" s="4">
        <f>P258</f>
        <v>20</v>
      </c>
      <c r="M277" s="4">
        <f>Q258</f>
        <v>0</v>
      </c>
      <c r="N277" s="165"/>
      <c r="O277" s="4">
        <f>R258</f>
        <v>20</v>
      </c>
      <c r="P277" s="4">
        <f>S258</f>
        <v>37</v>
      </c>
      <c r="Q277" s="4">
        <f>T258</f>
        <v>26</v>
      </c>
      <c r="R277" s="4">
        <f>U258</f>
        <v>22</v>
      </c>
      <c r="S277" s="4">
        <f>V258</f>
        <v>0</v>
      </c>
      <c r="U277" s="4">
        <f>W258</f>
        <v>4</v>
      </c>
      <c r="V277" s="4">
        <f>X258</f>
        <v>3</v>
      </c>
      <c r="W277" s="4">
        <f>Y258</f>
        <v>3</v>
      </c>
      <c r="X277" s="4">
        <f>Z258</f>
        <v>10</v>
      </c>
      <c r="Y277" s="4">
        <f>AA258</f>
        <v>0</v>
      </c>
      <c r="Z277" s="4"/>
      <c r="AA277" s="4"/>
      <c r="AB277" s="4"/>
    </row>
    <row r="278" spans="7:28" ht="15" thickBot="1">
      <c r="H278" s="157" t="s">
        <v>57</v>
      </c>
      <c r="I278" s="61">
        <f>SUM(I274:I277)</f>
        <v>65</v>
      </c>
      <c r="J278" s="61">
        <f t="shared" ref="J278:M278" si="193">SUM(J274:J277)</f>
        <v>53</v>
      </c>
      <c r="K278" s="61">
        <f t="shared" si="193"/>
        <v>73</v>
      </c>
      <c r="L278" s="61">
        <f t="shared" si="193"/>
        <v>38</v>
      </c>
      <c r="M278" s="61">
        <f t="shared" si="193"/>
        <v>0</v>
      </c>
      <c r="O278" s="61">
        <f>SUM(O274:O277)</f>
        <v>109</v>
      </c>
      <c r="P278" s="61">
        <f t="shared" ref="P278:S278" si="194">SUM(P274:P277)</f>
        <v>126</v>
      </c>
      <c r="Q278" s="61">
        <f t="shared" si="194"/>
        <v>118</v>
      </c>
      <c r="R278" s="61">
        <f t="shared" si="194"/>
        <v>72</v>
      </c>
      <c r="S278" s="61">
        <f t="shared" si="194"/>
        <v>0</v>
      </c>
      <c r="T278" s="4"/>
      <c r="U278" s="61">
        <f>SUM(U274:U277)</f>
        <v>22</v>
      </c>
      <c r="V278" s="61">
        <f t="shared" ref="V278:Y278" si="195">SUM(V274:V277)</f>
        <v>25</v>
      </c>
      <c r="W278" s="61">
        <f t="shared" si="195"/>
        <v>69</v>
      </c>
      <c r="X278" s="61">
        <f t="shared" si="195"/>
        <v>30</v>
      </c>
      <c r="Y278" s="61">
        <f t="shared" si="195"/>
        <v>0</v>
      </c>
      <c r="Z278" s="4"/>
      <c r="AA278" s="4"/>
      <c r="AB278" s="4"/>
    </row>
    <row r="279" spans="7:28" ht="15" thickTop="1">
      <c r="G279" s="4"/>
      <c r="I279" s="4"/>
      <c r="J279" s="4"/>
      <c r="K279" s="4"/>
      <c r="L279" s="4"/>
      <c r="M279" s="4"/>
      <c r="N279" s="4"/>
      <c r="O279" s="4"/>
      <c r="P279" s="4"/>
      <c r="Q279" s="4"/>
      <c r="R279" s="4"/>
      <c r="S279" s="4"/>
      <c r="T279" s="4"/>
      <c r="U279" s="4"/>
      <c r="V279" s="4"/>
      <c r="W279" s="4"/>
      <c r="X279" s="4"/>
      <c r="Y279" s="4"/>
      <c r="Z279" s="4"/>
      <c r="AA279" s="4"/>
    </row>
    <row r="280" spans="7:28">
      <c r="G280" s="4"/>
      <c r="H280" s="4"/>
      <c r="I280" s="4"/>
      <c r="J280" s="4"/>
      <c r="K280" s="4"/>
      <c r="L280" s="4"/>
      <c r="M280" s="4"/>
      <c r="N280" s="4"/>
      <c r="O280" s="4"/>
      <c r="P280" s="4"/>
      <c r="Q280" s="4"/>
      <c r="R280" s="4"/>
      <c r="S280" s="4"/>
      <c r="T280" s="4"/>
      <c r="U280" s="4"/>
      <c r="V280" s="4"/>
      <c r="W280" s="4"/>
      <c r="X280" s="4"/>
      <c r="Y280" s="4"/>
      <c r="Z280" s="4"/>
      <c r="AA280" s="4"/>
    </row>
    <row r="281" spans="7:28">
      <c r="G281" s="4"/>
      <c r="H281" s="4"/>
      <c r="I281" s="4"/>
      <c r="J281" s="4"/>
      <c r="K281" s="4"/>
      <c r="L281" s="4"/>
      <c r="M281" s="4"/>
      <c r="N281" s="4"/>
      <c r="O281" s="4"/>
      <c r="P281" s="4"/>
      <c r="Q281" s="4"/>
      <c r="R281" s="4"/>
      <c r="S281" s="4"/>
      <c r="T281" s="4"/>
      <c r="U281" s="4"/>
      <c r="V281" s="4"/>
      <c r="W281" s="4"/>
      <c r="X281" s="4"/>
      <c r="Y281" s="4"/>
      <c r="Z281" s="4"/>
      <c r="AA281" s="4"/>
    </row>
    <row r="282" spans="7:28">
      <c r="G282" s="4"/>
      <c r="H282" s="4"/>
      <c r="I282" s="4"/>
      <c r="J282" s="4"/>
      <c r="K282" s="4"/>
      <c r="L282" s="4"/>
      <c r="M282" s="4"/>
      <c r="N282" s="4"/>
      <c r="O282" s="4"/>
      <c r="P282" s="4"/>
      <c r="Q282" s="4"/>
      <c r="R282" s="4"/>
      <c r="S282" s="4"/>
      <c r="T282" s="4"/>
      <c r="U282" s="4"/>
      <c r="V282" s="4"/>
      <c r="W282" s="4"/>
      <c r="X282" s="4"/>
      <c r="Y282" s="4"/>
      <c r="Z282" s="4"/>
      <c r="AA282" s="4"/>
    </row>
    <row r="283" spans="7:28">
      <c r="G283" s="4"/>
      <c r="H283" s="4"/>
      <c r="I283" s="4"/>
      <c r="J283" s="4"/>
      <c r="K283" s="4"/>
      <c r="L283" s="4"/>
      <c r="M283" s="4"/>
      <c r="N283" s="4"/>
      <c r="O283" s="4"/>
      <c r="P283" s="4"/>
      <c r="Q283" s="4"/>
      <c r="R283" s="4"/>
      <c r="S283" s="4"/>
      <c r="T283" s="4"/>
      <c r="U283" s="4"/>
      <c r="V283" s="4"/>
      <c r="W283" s="4"/>
      <c r="X283" s="4"/>
      <c r="Y283" s="4"/>
      <c r="Z283" s="4"/>
      <c r="AA283" s="4"/>
    </row>
    <row r="284" spans="7:28">
      <c r="G284" s="4"/>
      <c r="H284" s="4"/>
      <c r="I284" s="4"/>
      <c r="J284" s="4"/>
      <c r="K284" s="4"/>
      <c r="L284" s="4"/>
      <c r="M284" s="4"/>
      <c r="N284" s="4"/>
      <c r="O284" s="4"/>
      <c r="P284" s="4"/>
      <c r="Q284" s="4"/>
      <c r="R284" s="4"/>
      <c r="S284" s="4"/>
      <c r="T284" s="4"/>
      <c r="U284" s="4"/>
      <c r="V284" s="4"/>
      <c r="W284" s="4"/>
      <c r="X284" s="4"/>
      <c r="Y284" s="4"/>
      <c r="Z284" s="4"/>
      <c r="AA284" s="4"/>
    </row>
    <row r="285" spans="7:28">
      <c r="G285" s="4"/>
      <c r="H285" s="4"/>
      <c r="I285" s="4"/>
      <c r="J285" s="4"/>
      <c r="K285" s="4"/>
      <c r="L285" s="4"/>
      <c r="M285" s="4"/>
      <c r="N285" s="4"/>
      <c r="O285" s="4"/>
      <c r="P285" s="4"/>
      <c r="Q285" s="4"/>
      <c r="R285" s="4"/>
      <c r="S285" s="4"/>
      <c r="T285" s="4"/>
      <c r="U285" s="4"/>
      <c r="V285" s="4"/>
      <c r="W285" s="4"/>
      <c r="X285" s="4"/>
      <c r="Y285" s="4"/>
      <c r="Z285" s="4"/>
      <c r="AA285" s="4"/>
    </row>
    <row r="286" spans="7:28">
      <c r="G286" s="4"/>
      <c r="H286" s="4"/>
      <c r="I286" s="4"/>
      <c r="J286" s="4"/>
      <c r="K286" s="4"/>
      <c r="L286" s="4"/>
      <c r="M286" s="4"/>
      <c r="N286" s="4"/>
      <c r="O286" s="4"/>
      <c r="P286" s="4"/>
      <c r="Q286" s="4"/>
      <c r="R286" s="4"/>
      <c r="S286" s="4"/>
      <c r="T286" s="4"/>
      <c r="U286" s="4"/>
      <c r="V286" s="4"/>
      <c r="W286" s="4"/>
      <c r="X286" s="4"/>
      <c r="Y286" s="4"/>
      <c r="Z286" s="4"/>
      <c r="AA286" s="4"/>
    </row>
    <row r="287" spans="7:28">
      <c r="G287" s="4"/>
      <c r="H287" s="4"/>
      <c r="I287" s="4"/>
      <c r="J287" s="4"/>
      <c r="K287" s="4"/>
      <c r="L287" s="4"/>
      <c r="M287" s="4"/>
      <c r="N287" s="4"/>
      <c r="O287" s="4"/>
      <c r="P287" s="4"/>
      <c r="Q287" s="4"/>
      <c r="R287" s="4"/>
      <c r="S287" s="4"/>
      <c r="T287" s="4"/>
      <c r="U287" s="4"/>
      <c r="V287" s="4"/>
      <c r="W287" s="4"/>
      <c r="X287" s="4"/>
      <c r="Y287" s="4"/>
      <c r="Z287" s="4"/>
      <c r="AA287" s="4"/>
    </row>
    <row r="288" spans="7:28">
      <c r="G288" s="4"/>
      <c r="H288" s="4"/>
      <c r="I288" s="4"/>
      <c r="J288" s="4"/>
      <c r="K288" s="4"/>
      <c r="L288" s="4"/>
      <c r="M288" s="4"/>
      <c r="N288" s="4"/>
      <c r="O288" s="4"/>
      <c r="P288" s="4"/>
      <c r="Q288" s="4"/>
      <c r="R288" s="4"/>
      <c r="S288" s="4"/>
      <c r="T288" s="4"/>
      <c r="U288" s="4"/>
      <c r="V288" s="4"/>
      <c r="W288" s="4"/>
      <c r="X288" s="4"/>
      <c r="Y288" s="4"/>
      <c r="Z288" s="4"/>
      <c r="AA288" s="4"/>
    </row>
    <row r="289" spans="7:27">
      <c r="G289" s="4"/>
      <c r="H289" s="4"/>
      <c r="I289" s="4"/>
      <c r="J289" s="4"/>
      <c r="K289" s="4"/>
      <c r="L289" s="4"/>
      <c r="M289" s="4"/>
      <c r="N289" s="4"/>
      <c r="O289" s="4"/>
      <c r="P289" s="4"/>
      <c r="Q289" s="4"/>
      <c r="R289" s="4"/>
      <c r="S289" s="4"/>
      <c r="T289" s="4"/>
      <c r="U289" s="4"/>
      <c r="V289" s="4"/>
      <c r="W289" s="4"/>
      <c r="X289" s="4"/>
      <c r="Y289" s="4"/>
      <c r="Z289" s="4"/>
      <c r="AA289" s="4"/>
    </row>
    <row r="290" spans="7:27">
      <c r="G290" s="4"/>
      <c r="H290" s="4"/>
      <c r="I290" s="4"/>
      <c r="J290" s="4"/>
      <c r="K290" s="4"/>
      <c r="L290" s="4"/>
      <c r="M290" s="4"/>
      <c r="N290" s="4"/>
      <c r="O290" s="4"/>
      <c r="P290" s="4"/>
      <c r="Q290" s="4"/>
      <c r="R290" s="4"/>
      <c r="S290" s="4"/>
      <c r="T290" s="4"/>
      <c r="U290" s="4"/>
      <c r="V290" s="4"/>
      <c r="W290" s="4"/>
      <c r="X290" s="4"/>
      <c r="Y290" s="4"/>
      <c r="Z290" s="4"/>
      <c r="AA290" s="4"/>
    </row>
    <row r="291" spans="7:27">
      <c r="G291" s="4"/>
      <c r="H291" s="4"/>
      <c r="I291" s="4"/>
      <c r="J291" s="4"/>
      <c r="K291" s="4"/>
      <c r="L291" s="4"/>
      <c r="M291" s="4"/>
      <c r="N291" s="4"/>
      <c r="O291" s="4"/>
      <c r="P291" s="4"/>
      <c r="Q291" s="4"/>
      <c r="R291" s="4"/>
      <c r="S291" s="4"/>
      <c r="T291" s="4"/>
      <c r="U291" s="4"/>
      <c r="V291" s="4"/>
      <c r="W291" s="4"/>
      <c r="X291" s="4"/>
      <c r="Y291" s="4"/>
      <c r="Z291" s="4"/>
      <c r="AA291" s="4"/>
    </row>
    <row r="292" spans="7:27">
      <c r="G292" s="4"/>
      <c r="H292" s="4"/>
      <c r="I292" s="4"/>
      <c r="J292" s="4"/>
      <c r="K292" s="4"/>
      <c r="L292" s="4"/>
      <c r="M292" s="4"/>
      <c r="N292" s="4"/>
      <c r="O292" s="4"/>
      <c r="P292" s="4"/>
      <c r="Q292" s="4"/>
      <c r="R292" s="4"/>
      <c r="S292" s="4"/>
      <c r="T292" s="4"/>
      <c r="U292" s="4"/>
      <c r="V292" s="4"/>
      <c r="W292" s="4"/>
      <c r="X292" s="4"/>
      <c r="Y292" s="4"/>
      <c r="Z292" s="4"/>
      <c r="AA292" s="4"/>
    </row>
    <row r="293" spans="7:27">
      <c r="G293" s="4"/>
      <c r="H293" s="4"/>
      <c r="I293" s="4"/>
      <c r="J293" s="4"/>
      <c r="K293" s="4"/>
      <c r="L293" s="4"/>
      <c r="M293" s="4"/>
      <c r="N293" s="4"/>
      <c r="O293" s="4"/>
      <c r="P293" s="4"/>
      <c r="Q293" s="4"/>
      <c r="R293" s="4"/>
      <c r="S293" s="4"/>
      <c r="T293" s="4"/>
      <c r="U293" s="4"/>
      <c r="V293" s="4"/>
      <c r="W293" s="4"/>
      <c r="X293" s="4"/>
      <c r="Y293" s="4"/>
      <c r="Z293" s="4"/>
      <c r="AA293" s="4"/>
    </row>
    <row r="294" spans="7:27">
      <c r="G294" s="4"/>
      <c r="H294" s="4"/>
      <c r="I294" s="4"/>
      <c r="J294" s="4"/>
      <c r="K294" s="4"/>
      <c r="L294" s="4"/>
      <c r="M294" s="4"/>
      <c r="N294" s="4"/>
      <c r="O294" s="4"/>
      <c r="P294" s="4"/>
      <c r="Q294" s="4"/>
      <c r="R294" s="4"/>
      <c r="S294" s="4"/>
      <c r="T294" s="4"/>
      <c r="U294" s="4"/>
      <c r="V294" s="4"/>
      <c r="W294" s="4"/>
      <c r="X294" s="4"/>
      <c r="Y294" s="4"/>
      <c r="Z294" s="4"/>
      <c r="AA294" s="4"/>
    </row>
    <row r="295" spans="7:27">
      <c r="G295" s="4"/>
      <c r="H295" s="4"/>
      <c r="I295" s="4"/>
      <c r="J295" s="4"/>
      <c r="K295" s="4"/>
      <c r="L295" s="4"/>
      <c r="M295" s="4"/>
      <c r="N295" s="4"/>
      <c r="O295" s="4"/>
      <c r="P295" s="4"/>
      <c r="Q295" s="4"/>
      <c r="R295" s="4"/>
      <c r="S295" s="4"/>
      <c r="T295" s="4"/>
      <c r="U295" s="4"/>
      <c r="V295" s="4"/>
      <c r="W295" s="4"/>
      <c r="X295" s="4"/>
      <c r="Y295" s="4"/>
      <c r="Z295" s="4"/>
      <c r="AA295" s="4"/>
    </row>
    <row r="296" spans="7:27">
      <c r="G296" s="4"/>
      <c r="H296" s="4"/>
      <c r="I296" s="4"/>
      <c r="J296" s="4"/>
      <c r="K296" s="4"/>
      <c r="L296" s="4"/>
      <c r="M296" s="4"/>
      <c r="N296" s="4"/>
      <c r="O296" s="4"/>
      <c r="P296" s="4"/>
      <c r="Q296" s="4"/>
      <c r="R296" s="4"/>
      <c r="S296" s="4"/>
      <c r="T296" s="4"/>
      <c r="U296" s="4"/>
      <c r="V296" s="4"/>
      <c r="W296" s="4"/>
      <c r="X296" s="4"/>
      <c r="Y296" s="4"/>
      <c r="Z296" s="4"/>
      <c r="AA296" s="4"/>
    </row>
    <row r="297" spans="7:27">
      <c r="G297" s="4"/>
      <c r="H297" s="4"/>
      <c r="I297" s="4"/>
      <c r="J297" s="4"/>
      <c r="K297" s="4"/>
      <c r="L297" s="4"/>
      <c r="M297" s="4"/>
      <c r="N297" s="4"/>
      <c r="O297" s="4"/>
      <c r="P297" s="4"/>
      <c r="Q297" s="4"/>
      <c r="R297" s="4"/>
      <c r="S297" s="4"/>
      <c r="T297" s="4"/>
      <c r="U297" s="4"/>
      <c r="V297" s="4"/>
      <c r="W297" s="4"/>
      <c r="X297" s="4"/>
      <c r="Y297" s="4"/>
      <c r="Z297" s="4"/>
      <c r="AA297" s="4"/>
    </row>
    <row r="298" spans="7:27">
      <c r="G298" s="4"/>
      <c r="H298" s="4"/>
      <c r="I298" s="4"/>
      <c r="J298" s="4"/>
      <c r="K298" s="4"/>
      <c r="L298" s="4"/>
      <c r="M298" s="4"/>
      <c r="N298" s="4"/>
      <c r="O298" s="4"/>
      <c r="P298" s="4"/>
      <c r="Q298" s="4"/>
      <c r="R298" s="4"/>
      <c r="S298" s="4"/>
      <c r="T298" s="4"/>
      <c r="U298" s="4"/>
      <c r="V298" s="4"/>
      <c r="W298" s="4"/>
      <c r="X298" s="4"/>
      <c r="Y298" s="4"/>
      <c r="Z298" s="4"/>
      <c r="AA298" s="4"/>
    </row>
    <row r="299" spans="7:27">
      <c r="G299" s="4"/>
      <c r="H299" s="4"/>
      <c r="I299" s="4"/>
      <c r="J299" s="4"/>
      <c r="K299" s="4"/>
      <c r="L299" s="4"/>
      <c r="M299" s="4"/>
      <c r="N299" s="4"/>
      <c r="O299" s="4"/>
      <c r="P299" s="4"/>
      <c r="Q299" s="4"/>
      <c r="R299" s="4"/>
      <c r="S299" s="4"/>
      <c r="T299" s="4"/>
      <c r="U299" s="4"/>
      <c r="V299" s="4"/>
      <c r="W299" s="4"/>
      <c r="X299" s="4"/>
      <c r="Y299" s="4"/>
      <c r="Z299" s="4"/>
      <c r="AA299" s="4"/>
    </row>
    <row r="300" spans="7:27">
      <c r="G300" s="4"/>
      <c r="H300" s="4"/>
      <c r="I300" s="4"/>
      <c r="J300" s="4"/>
      <c r="K300" s="4"/>
      <c r="L300" s="4"/>
      <c r="M300" s="4"/>
      <c r="N300" s="4"/>
      <c r="O300" s="4"/>
      <c r="P300" s="4"/>
      <c r="Q300" s="4"/>
      <c r="R300" s="4"/>
      <c r="S300" s="4"/>
      <c r="T300" s="4"/>
      <c r="U300" s="4"/>
      <c r="V300" s="4"/>
      <c r="W300" s="4"/>
      <c r="X300" s="4"/>
      <c r="Y300" s="4"/>
      <c r="Z300" s="4"/>
      <c r="AA300" s="4"/>
    </row>
    <row r="306" spans="8:26" ht="15.5">
      <c r="H306" s="162" t="s">
        <v>54</v>
      </c>
      <c r="I306" s="417" t="s">
        <v>2</v>
      </c>
      <c r="J306" s="418"/>
      <c r="K306" s="8"/>
      <c r="L306" s="8"/>
      <c r="M306" s="8"/>
      <c r="O306" s="417" t="s">
        <v>8</v>
      </c>
      <c r="P306" s="418"/>
      <c r="Q306" s="8"/>
      <c r="R306" s="8"/>
      <c r="S306" s="8"/>
      <c r="T306" s="4"/>
      <c r="U306" s="417" t="s">
        <v>67</v>
      </c>
      <c r="V306" s="418"/>
      <c r="W306" s="8"/>
      <c r="X306" s="8"/>
      <c r="Y306" s="8"/>
    </row>
    <row r="307" spans="8:26">
      <c r="H307" s="157" t="s">
        <v>55</v>
      </c>
      <c r="I307" s="157" t="s">
        <v>43</v>
      </c>
      <c r="J307" s="157" t="s">
        <v>44</v>
      </c>
      <c r="K307" s="157" t="s">
        <v>45</v>
      </c>
      <c r="L307" s="157" t="s">
        <v>46</v>
      </c>
      <c r="M307" s="162" t="s">
        <v>47</v>
      </c>
      <c r="N307" s="157" t="s">
        <v>57</v>
      </c>
      <c r="O307" s="157" t="s">
        <v>43</v>
      </c>
      <c r="P307" s="157" t="s">
        <v>44</v>
      </c>
      <c r="Q307" s="157" t="s">
        <v>45</v>
      </c>
      <c r="R307" s="157" t="s">
        <v>46</v>
      </c>
      <c r="S307" s="162" t="s">
        <v>47</v>
      </c>
      <c r="T307" s="157" t="s">
        <v>57</v>
      </c>
      <c r="U307" s="157" t="s">
        <v>43</v>
      </c>
      <c r="V307" s="157" t="s">
        <v>44</v>
      </c>
      <c r="W307" s="157" t="s">
        <v>45</v>
      </c>
      <c r="X307" s="157" t="s">
        <v>46</v>
      </c>
      <c r="Y307" s="162" t="s">
        <v>47</v>
      </c>
      <c r="Z307" s="157" t="s">
        <v>57</v>
      </c>
    </row>
    <row r="308" spans="8:26">
      <c r="H308" s="151">
        <v>1</v>
      </c>
      <c r="I308" s="166">
        <f>+I274/$I264</f>
        <v>0.2</v>
      </c>
      <c r="J308" s="166">
        <f t="shared" ref="J308:M308" si="196">+J274/$I264</f>
        <v>0.18</v>
      </c>
      <c r="K308" s="166">
        <f t="shared" si="196"/>
        <v>0.62</v>
      </c>
      <c r="L308" s="166">
        <f t="shared" si="196"/>
        <v>0</v>
      </c>
      <c r="M308" s="166">
        <f t="shared" si="196"/>
        <v>0</v>
      </c>
      <c r="N308" s="167">
        <f>SUM(I308:M308)</f>
        <v>1</v>
      </c>
      <c r="O308" s="166">
        <f>+O274/$J264</f>
        <v>0.36842105263157893</v>
      </c>
      <c r="P308" s="166">
        <f t="shared" ref="P308:S308" si="197">+P274/$J264</f>
        <v>0.41228070175438597</v>
      </c>
      <c r="Q308" s="166">
        <f t="shared" si="197"/>
        <v>0.21929824561403508</v>
      </c>
      <c r="R308" s="166">
        <f t="shared" si="197"/>
        <v>0</v>
      </c>
      <c r="S308" s="166">
        <f t="shared" si="197"/>
        <v>0</v>
      </c>
      <c r="T308" s="168">
        <f>SUM(O308:S308)</f>
        <v>1</v>
      </c>
      <c r="U308" s="166">
        <f>+U274/$K264</f>
        <v>0.1891891891891892</v>
      </c>
      <c r="V308" s="166">
        <f t="shared" ref="V308:Y308" si="198">+V274/$K264</f>
        <v>0.1891891891891892</v>
      </c>
      <c r="W308" s="166">
        <f t="shared" si="198"/>
        <v>0.40540540540540543</v>
      </c>
      <c r="X308" s="166">
        <f t="shared" si="198"/>
        <v>0.21621621621621623</v>
      </c>
      <c r="Y308" s="166">
        <f t="shared" si="198"/>
        <v>0</v>
      </c>
      <c r="Z308" s="168">
        <f>SUM(U308:Y308)</f>
        <v>1</v>
      </c>
    </row>
    <row r="309" spans="8:26">
      <c r="H309" s="152">
        <v>2</v>
      </c>
      <c r="I309" s="164">
        <f>+I275/$I265</f>
        <v>0.38461538461538464</v>
      </c>
      <c r="J309" s="164">
        <f t="shared" ref="J309:M311" si="199">+J275/$I265</f>
        <v>0.10256410256410256</v>
      </c>
      <c r="K309" s="164">
        <f t="shared" si="199"/>
        <v>0.23076923076923078</v>
      </c>
      <c r="L309" s="164">
        <f t="shared" si="199"/>
        <v>0.12820512820512819</v>
      </c>
      <c r="M309" s="164">
        <f t="shared" si="199"/>
        <v>0</v>
      </c>
      <c r="N309" s="169">
        <f t="shared" ref="N309:N311" si="200">SUM(I309:M309)</f>
        <v>0.84615384615384626</v>
      </c>
      <c r="O309" s="174">
        <f>+O275/$J265</f>
        <v>0.23469387755102042</v>
      </c>
      <c r="P309" s="164">
        <f t="shared" ref="P309:S311" si="201">+P275/$J265</f>
        <v>0.20408163265306123</v>
      </c>
      <c r="Q309" s="164">
        <f t="shared" si="201"/>
        <v>0.41836734693877553</v>
      </c>
      <c r="R309" s="164">
        <f t="shared" si="201"/>
        <v>0.14285714285714285</v>
      </c>
      <c r="S309" s="164">
        <f t="shared" si="201"/>
        <v>0</v>
      </c>
      <c r="T309" s="170">
        <f t="shared" ref="T309:T311" si="202">SUM(O309:S309)</f>
        <v>1</v>
      </c>
      <c r="U309" s="164">
        <f>+U275/$K265</f>
        <v>0.16666666666666666</v>
      </c>
      <c r="V309" s="164">
        <f t="shared" ref="V309:Y311" si="203">+V275/$K265</f>
        <v>0.16666666666666666</v>
      </c>
      <c r="W309" s="164">
        <f t="shared" si="203"/>
        <v>0.66666666666666663</v>
      </c>
      <c r="X309" s="164">
        <f t="shared" si="203"/>
        <v>0</v>
      </c>
      <c r="Y309" s="164">
        <f t="shared" si="203"/>
        <v>0</v>
      </c>
      <c r="Z309" s="170">
        <f t="shared" ref="Z309:Z311" si="204">SUM(U309:Y309)</f>
        <v>1</v>
      </c>
    </row>
    <row r="310" spans="8:26">
      <c r="H310" s="152">
        <v>3</v>
      </c>
      <c r="I310" s="164">
        <f>+I276/$I266</f>
        <v>0.20270270270270271</v>
      </c>
      <c r="J310" s="164">
        <f t="shared" si="199"/>
        <v>0.3783783783783784</v>
      </c>
      <c r="K310" s="164">
        <f t="shared" si="199"/>
        <v>0.24324324324324326</v>
      </c>
      <c r="L310" s="164">
        <f t="shared" si="199"/>
        <v>0.10810810810810811</v>
      </c>
      <c r="M310" s="164">
        <f t="shared" si="199"/>
        <v>0</v>
      </c>
      <c r="N310" s="169">
        <f t="shared" si="200"/>
        <v>0.93243243243243246</v>
      </c>
      <c r="O310" s="174">
        <f>+O276/$J266</f>
        <v>0.22222222222222221</v>
      </c>
      <c r="P310" s="164">
        <f t="shared" si="201"/>
        <v>0.20370370370370369</v>
      </c>
      <c r="Q310" s="164">
        <f t="shared" si="201"/>
        <v>0.24074074074074073</v>
      </c>
      <c r="R310" s="164">
        <f t="shared" si="201"/>
        <v>0.33333333333333331</v>
      </c>
      <c r="S310" s="164">
        <f t="shared" si="201"/>
        <v>0</v>
      </c>
      <c r="T310" s="170">
        <f t="shared" si="202"/>
        <v>1</v>
      </c>
      <c r="U310" s="164">
        <f>+U276/$K266</f>
        <v>7.3170731707317069E-2</v>
      </c>
      <c r="V310" s="164">
        <f t="shared" si="203"/>
        <v>0.17073170731707318</v>
      </c>
      <c r="W310" s="164">
        <f t="shared" si="203"/>
        <v>0.46341463414634149</v>
      </c>
      <c r="X310" s="164">
        <f t="shared" si="203"/>
        <v>0.29268292682926828</v>
      </c>
      <c r="Y310" s="164">
        <f t="shared" si="203"/>
        <v>0</v>
      </c>
      <c r="Z310" s="170">
        <f t="shared" si="204"/>
        <v>1</v>
      </c>
    </row>
    <row r="311" spans="8:26">
      <c r="H311" s="153">
        <v>4</v>
      </c>
      <c r="I311" s="171">
        <f>+I277/$I267</f>
        <v>0.13698630136986301</v>
      </c>
      <c r="J311" s="171">
        <f t="shared" si="199"/>
        <v>0.1095890410958904</v>
      </c>
      <c r="K311" s="171">
        <f t="shared" si="199"/>
        <v>8.2191780821917804E-2</v>
      </c>
      <c r="L311" s="171">
        <f t="shared" si="199"/>
        <v>0.27397260273972601</v>
      </c>
      <c r="M311" s="171">
        <f t="shared" si="199"/>
        <v>0</v>
      </c>
      <c r="N311" s="172">
        <f t="shared" si="200"/>
        <v>0.60273972602739723</v>
      </c>
      <c r="O311" s="175">
        <f>+O277/$J267</f>
        <v>0.19047619047619047</v>
      </c>
      <c r="P311" s="171">
        <f t="shared" si="201"/>
        <v>0.35238095238095241</v>
      </c>
      <c r="Q311" s="171">
        <f t="shared" si="201"/>
        <v>0.24761904761904763</v>
      </c>
      <c r="R311" s="171">
        <f t="shared" si="201"/>
        <v>0.20952380952380953</v>
      </c>
      <c r="S311" s="171">
        <f t="shared" si="201"/>
        <v>0</v>
      </c>
      <c r="T311" s="173">
        <f t="shared" si="202"/>
        <v>1</v>
      </c>
      <c r="U311" s="171">
        <f>+U277/$K267</f>
        <v>0.2</v>
      </c>
      <c r="V311" s="171">
        <f t="shared" si="203"/>
        <v>0.15</v>
      </c>
      <c r="W311" s="171">
        <f t="shared" si="203"/>
        <v>0.15</v>
      </c>
      <c r="X311" s="171">
        <f t="shared" si="203"/>
        <v>0.5</v>
      </c>
      <c r="Y311" s="171">
        <f t="shared" si="203"/>
        <v>0</v>
      </c>
      <c r="Z311" s="173">
        <f t="shared" si="204"/>
        <v>1</v>
      </c>
    </row>
  </sheetData>
  <mergeCells count="19">
    <mergeCell ref="A238:B238"/>
    <mergeCell ref="I272:J272"/>
    <mergeCell ref="O272:P272"/>
    <mergeCell ref="U272:V272"/>
    <mergeCell ref="I306:J306"/>
    <mergeCell ref="O306:P306"/>
    <mergeCell ref="U306:V306"/>
    <mergeCell ref="A222:B222"/>
    <mergeCell ref="A2:AJ3"/>
    <mergeCell ref="A5:B5"/>
    <mergeCell ref="A23:B23"/>
    <mergeCell ref="A40:B40"/>
    <mergeCell ref="A66:B66"/>
    <mergeCell ref="A87:B87"/>
    <mergeCell ref="A107:B107"/>
    <mergeCell ref="A133:B133"/>
    <mergeCell ref="A156:B156"/>
    <mergeCell ref="A180:B180"/>
    <mergeCell ref="A199:B199"/>
  </mergeCells>
  <pageMargins left="0.70866141732283472" right="0.70866141732283472" top="0.74803149606299213" bottom="0.74803149606299213" header="0.31496062992125984" footer="0.31496062992125984"/>
  <pageSetup paperSize="9" scale="90" fitToWidth="0" orientation="portrait" verticalDpi="300" r:id="rId1"/>
  <rowBreaks count="1" manualBreakCount="1">
    <brk id="40"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3"/>
  <sheetViews>
    <sheetView zoomScaleNormal="100" workbookViewId="0">
      <selection activeCell="AN4" sqref="AN4"/>
    </sheetView>
  </sheetViews>
  <sheetFormatPr defaultRowHeight="14.5"/>
  <cols>
    <col min="1" max="1" width="2.7265625" customWidth="1"/>
    <col min="2" max="2" width="20.453125" customWidth="1"/>
    <col min="6" max="6" width="9.36328125" style="367" customWidth="1"/>
    <col min="7" max="27" width="9.36328125" hidden="1" customWidth="1"/>
    <col min="28" max="28" width="9.36328125" customWidth="1"/>
    <col min="29" max="36" width="2.54296875" customWidth="1"/>
  </cols>
  <sheetData>
    <row r="1" spans="1:39" ht="15" thickBot="1">
      <c r="AM1" s="40"/>
    </row>
    <row r="2" spans="1:39" ht="14.5" customHeight="1">
      <c r="A2" s="411" t="s">
        <v>119</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3"/>
      <c r="AM2" s="40"/>
    </row>
    <row r="3" spans="1:39" ht="15" customHeight="1" thickBot="1">
      <c r="A3" s="414"/>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6"/>
      <c r="AM3" s="40"/>
    </row>
    <row r="4" spans="1:39" ht="15" thickBot="1">
      <c r="A4" s="1"/>
      <c r="B4" s="2"/>
      <c r="C4" s="2"/>
      <c r="D4" s="2"/>
      <c r="E4" s="2"/>
      <c r="F4" s="368"/>
      <c r="G4" s="3"/>
      <c r="H4" s="3"/>
      <c r="I4" s="1"/>
      <c r="J4" s="1"/>
      <c r="K4" s="1"/>
      <c r="L4" s="1"/>
      <c r="M4" s="1"/>
      <c r="N4" s="1"/>
      <c r="O4" s="1"/>
      <c r="P4" s="1"/>
      <c r="Q4" s="1"/>
      <c r="R4" s="1"/>
      <c r="AM4" s="40"/>
    </row>
    <row r="5" spans="1:39" ht="15" thickBot="1">
      <c r="A5" s="409" t="s">
        <v>1</v>
      </c>
      <c r="B5" s="410"/>
      <c r="C5" s="59" t="s">
        <v>0</v>
      </c>
      <c r="D5" s="59" t="s">
        <v>5</v>
      </c>
      <c r="E5" s="59" t="s">
        <v>6</v>
      </c>
      <c r="F5" s="369" t="s">
        <v>7</v>
      </c>
      <c r="M5" s="8" t="s">
        <v>40</v>
      </c>
      <c r="N5" s="8"/>
      <c r="O5" s="8"/>
      <c r="P5" s="8"/>
      <c r="Q5" s="8"/>
      <c r="R5" s="8" t="s">
        <v>41</v>
      </c>
      <c r="S5" s="8"/>
      <c r="T5" s="8"/>
      <c r="U5" s="8"/>
      <c r="V5" s="8"/>
      <c r="W5" s="8" t="s">
        <v>42</v>
      </c>
      <c r="X5" s="8"/>
      <c r="Y5" s="8"/>
      <c r="Z5" s="8"/>
      <c r="AA5" s="5"/>
      <c r="AM5" s="40"/>
    </row>
    <row r="6" spans="1:39">
      <c r="M6" s="8" t="s">
        <v>43</v>
      </c>
      <c r="N6" s="8" t="s">
        <v>44</v>
      </c>
      <c r="O6" s="8" t="s">
        <v>45</v>
      </c>
      <c r="P6" s="8" t="s">
        <v>46</v>
      </c>
      <c r="Q6" s="8" t="s">
        <v>47</v>
      </c>
      <c r="R6" s="8" t="s">
        <v>43</v>
      </c>
      <c r="S6" s="8" t="s">
        <v>44</v>
      </c>
      <c r="T6" s="8" t="s">
        <v>45</v>
      </c>
      <c r="U6" s="8" t="s">
        <v>46</v>
      </c>
      <c r="V6" s="8" t="s">
        <v>47</v>
      </c>
      <c r="W6" s="8" t="s">
        <v>43</v>
      </c>
      <c r="X6" s="8" t="s">
        <v>44</v>
      </c>
      <c r="Y6" s="8" t="s">
        <v>45</v>
      </c>
      <c r="Z6" s="8" t="s">
        <v>46</v>
      </c>
      <c r="AA6" s="8" t="s">
        <v>47</v>
      </c>
      <c r="AM6" s="40"/>
    </row>
    <row r="7" spans="1:39">
      <c r="A7" s="21">
        <v>1</v>
      </c>
      <c r="B7" s="9" t="s">
        <v>8</v>
      </c>
      <c r="C7" s="10">
        <v>0.5</v>
      </c>
      <c r="D7" s="11">
        <v>5</v>
      </c>
      <c r="E7" s="12">
        <v>1</v>
      </c>
      <c r="F7" s="11">
        <f>MROUND(BP*C7,AR)</f>
        <v>50</v>
      </c>
      <c r="G7" s="4"/>
      <c r="H7" s="4"/>
      <c r="I7" s="60">
        <f>+D7*E7</f>
        <v>5</v>
      </c>
      <c r="J7" s="60">
        <f>+I7*F7</f>
        <v>250</v>
      </c>
      <c r="K7" s="4"/>
      <c r="L7" s="4"/>
      <c r="R7" s="58">
        <f>IF(ISNUMBER(SEARCH("bench",$B7)),IF($C7&gt;=0.5,IF($C7&lt;0.6,$D7*$E7," ")," ")," ")</f>
        <v>5</v>
      </c>
      <c r="S7" s="58" t="str">
        <f>IF(ISNUMBER(SEARCH("bench",$B7)),IF($C7&gt;=0.6,IF($C7&lt;0.7,$D7*$E7," ")," ")," ")</f>
        <v xml:space="preserve"> </v>
      </c>
      <c r="T7" s="58" t="str">
        <f>IF(ISNUMBER(SEARCH("bench",$B7)),IF($C7&gt;=0.7,IF($C7&lt;0.8,$D7*$E7," ")," ")," ")</f>
        <v xml:space="preserve"> </v>
      </c>
      <c r="U7" s="58" t="str">
        <f>IF(ISNUMBER(SEARCH("bench",$B7)),IF($C7&gt;=0.8,IF($C7&lt;0.9,$D7*$E7," ")," ")," ")</f>
        <v xml:space="preserve"> </v>
      </c>
      <c r="V7" s="58" t="str">
        <f>IF(ISNUMBER(SEARCH("bench",$B7)),IF($C7&gt;=0.9,$D7*$E7," ")," ")</f>
        <v xml:space="preserve"> </v>
      </c>
      <c r="AB7" s="17"/>
      <c r="AC7" s="13"/>
      <c r="AD7" s="18"/>
      <c r="AE7" s="18"/>
      <c r="AF7" s="18"/>
      <c r="AG7" s="18"/>
      <c r="AH7" s="18"/>
      <c r="AI7" s="18"/>
      <c r="AJ7" s="14"/>
      <c r="AM7" s="40"/>
    </row>
    <row r="8" spans="1:39">
      <c r="A8" s="15"/>
      <c r="B8" s="20" t="str">
        <f>+B7</f>
        <v>BenchPress</v>
      </c>
      <c r="C8" s="10">
        <v>0.6</v>
      </c>
      <c r="D8" s="11">
        <v>4</v>
      </c>
      <c r="E8" s="12">
        <v>1</v>
      </c>
      <c r="F8" s="11">
        <f>MROUND(BP*C8,AR)</f>
        <v>60</v>
      </c>
      <c r="G8" s="4"/>
      <c r="H8" s="4"/>
      <c r="I8" s="60">
        <f t="shared" ref="I8:I10" si="0">+D8*E8</f>
        <v>4</v>
      </c>
      <c r="J8" s="60">
        <f t="shared" ref="J8:J10" si="1">+I8*F8</f>
        <v>240</v>
      </c>
      <c r="K8" s="4"/>
      <c r="L8" s="4"/>
      <c r="M8" s="4"/>
      <c r="N8" s="4"/>
      <c r="O8" s="4"/>
      <c r="P8" s="4"/>
      <c r="Q8" s="4"/>
      <c r="R8" s="58" t="str">
        <f t="shared" ref="R8:R10" si="2">IF(ISNUMBER(SEARCH("bench",$B8)),IF($C8&gt;=0.5,IF($C8&lt;0.6,$D8*$E8," ")," ")," ")</f>
        <v xml:space="preserve"> </v>
      </c>
      <c r="S8" s="58">
        <f t="shared" ref="S8:S10" si="3">IF(ISNUMBER(SEARCH("bench",$B8)),IF($C8&gt;=0.6,IF($C8&lt;0.7,$D8*$E8," ")," ")," ")</f>
        <v>4</v>
      </c>
      <c r="T8" s="58" t="str">
        <f t="shared" ref="T8:T10" si="4">IF(ISNUMBER(SEARCH("bench",$B8)),IF($C8&gt;=0.7,IF($C8&lt;0.8,$D8*$E8," ")," ")," ")</f>
        <v xml:space="preserve"> </v>
      </c>
      <c r="U8" s="58" t="str">
        <f t="shared" ref="U8:U10" si="5">IF(ISNUMBER(SEARCH("bench",$B8)),IF($C8&gt;=0.8,IF($C8&lt;0.9,$D8*$E8," ")," ")," ")</f>
        <v xml:space="preserve"> </v>
      </c>
      <c r="V8" s="58" t="str">
        <f t="shared" ref="V8:V10" si="6">IF(ISNUMBER(SEARCH("bench",$B8)),IF($C8&gt;=0.9,$D8*$E8," ")," ")</f>
        <v xml:space="preserve"> </v>
      </c>
      <c r="W8" s="4"/>
      <c r="X8" s="4"/>
      <c r="Y8" s="4"/>
      <c r="Z8" s="4"/>
      <c r="AA8" s="4"/>
      <c r="AB8" s="5"/>
      <c r="AC8" s="22"/>
      <c r="AD8" s="8"/>
      <c r="AE8" s="8"/>
      <c r="AF8" s="8"/>
      <c r="AG8" s="8"/>
      <c r="AH8" s="8"/>
      <c r="AI8" s="8"/>
      <c r="AJ8" s="16"/>
      <c r="AM8" s="40"/>
    </row>
    <row r="9" spans="1:39">
      <c r="A9" s="21"/>
      <c r="B9" s="20" t="str">
        <f t="shared" ref="B9:B10" si="7">+B8</f>
        <v>BenchPress</v>
      </c>
      <c r="C9" s="10">
        <v>0.7</v>
      </c>
      <c r="D9" s="11">
        <v>3</v>
      </c>
      <c r="E9" s="12">
        <v>2</v>
      </c>
      <c r="F9" s="11">
        <f>MROUND(BP*C9,AR)</f>
        <v>70</v>
      </c>
      <c r="G9" s="4"/>
      <c r="H9" s="4"/>
      <c r="I9" s="60">
        <f t="shared" si="0"/>
        <v>6</v>
      </c>
      <c r="J9" s="60">
        <f t="shared" si="1"/>
        <v>420</v>
      </c>
      <c r="K9" s="4"/>
      <c r="L9" s="4"/>
      <c r="M9" s="4"/>
      <c r="N9" s="4"/>
      <c r="O9" s="4"/>
      <c r="P9" s="4"/>
      <c r="Q9" s="4"/>
      <c r="R9" s="58" t="str">
        <f t="shared" si="2"/>
        <v xml:space="preserve"> </v>
      </c>
      <c r="S9" s="58" t="str">
        <f t="shared" si="3"/>
        <v xml:space="preserve"> </v>
      </c>
      <c r="T9" s="58">
        <f t="shared" si="4"/>
        <v>6</v>
      </c>
      <c r="U9" s="58" t="str">
        <f t="shared" si="5"/>
        <v xml:space="preserve"> </v>
      </c>
      <c r="V9" s="58" t="str">
        <f t="shared" si="6"/>
        <v xml:space="preserve"> </v>
      </c>
      <c r="W9" s="4"/>
      <c r="X9" s="4"/>
      <c r="Y9" s="4"/>
      <c r="Z9" s="4"/>
      <c r="AA9" s="4"/>
      <c r="AB9" s="5"/>
      <c r="AC9" s="7"/>
      <c r="AD9" s="7"/>
      <c r="AE9" s="8"/>
      <c r="AF9" s="8"/>
      <c r="AG9" s="8"/>
      <c r="AH9" s="8"/>
      <c r="AI9" s="8"/>
      <c r="AJ9" s="16"/>
      <c r="AM9" s="40"/>
    </row>
    <row r="10" spans="1:39">
      <c r="A10" s="15"/>
      <c r="B10" s="20" t="str">
        <f t="shared" si="7"/>
        <v>BenchPress</v>
      </c>
      <c r="C10" s="10">
        <v>0.75</v>
      </c>
      <c r="D10" s="11">
        <v>3</v>
      </c>
      <c r="E10" s="12">
        <v>5</v>
      </c>
      <c r="F10" s="11">
        <f>MROUND(BP*C10,AR)</f>
        <v>75</v>
      </c>
      <c r="G10" s="4"/>
      <c r="H10" s="4"/>
      <c r="I10" s="60">
        <f t="shared" si="0"/>
        <v>15</v>
      </c>
      <c r="J10" s="60">
        <f t="shared" si="1"/>
        <v>1125</v>
      </c>
      <c r="K10" s="4"/>
      <c r="L10" s="4"/>
      <c r="M10" s="4"/>
      <c r="N10" s="4"/>
      <c r="O10" s="4"/>
      <c r="P10" s="4"/>
      <c r="Q10" s="4"/>
      <c r="R10" s="58" t="str">
        <f t="shared" si="2"/>
        <v xml:space="preserve"> </v>
      </c>
      <c r="S10" s="58" t="str">
        <f t="shared" si="3"/>
        <v xml:space="preserve"> </v>
      </c>
      <c r="T10" s="58">
        <f t="shared" si="4"/>
        <v>15</v>
      </c>
      <c r="U10" s="58" t="str">
        <f t="shared" si="5"/>
        <v xml:space="preserve"> </v>
      </c>
      <c r="V10" s="58" t="str">
        <f t="shared" si="6"/>
        <v xml:space="preserve"> </v>
      </c>
      <c r="W10" s="4"/>
      <c r="X10" s="4"/>
      <c r="Y10" s="4"/>
      <c r="Z10" s="4"/>
      <c r="AA10" s="4"/>
      <c r="AB10" s="5"/>
      <c r="AC10" s="13"/>
      <c r="AD10" s="13"/>
      <c r="AE10" s="13"/>
      <c r="AF10" s="13"/>
      <c r="AG10" s="13"/>
      <c r="AH10" s="8"/>
      <c r="AI10" s="8"/>
      <c r="AJ10" s="16"/>
      <c r="AM10" s="40"/>
    </row>
    <row r="11" spans="1:39">
      <c r="A11" s="31"/>
      <c r="B11" s="8"/>
      <c r="C11" s="8"/>
      <c r="D11" s="8"/>
      <c r="E11" s="8"/>
      <c r="F11" s="366"/>
      <c r="G11" s="4"/>
      <c r="H11" s="4"/>
      <c r="I11" s="4"/>
      <c r="J11" s="4"/>
      <c r="K11" s="4"/>
      <c r="L11" s="4"/>
      <c r="M11" s="4"/>
      <c r="N11" s="4"/>
      <c r="O11" s="4"/>
      <c r="P11" s="4"/>
      <c r="Q11" s="4"/>
      <c r="R11" s="4"/>
      <c r="S11" s="4"/>
      <c r="T11" s="4"/>
      <c r="U11" s="4"/>
      <c r="V11" s="4"/>
      <c r="W11" s="4"/>
      <c r="X11" s="4"/>
      <c r="Y11" s="4"/>
      <c r="Z11" s="4"/>
      <c r="AA11" s="4"/>
      <c r="AB11" s="5"/>
      <c r="AC11" s="8"/>
      <c r="AD11" s="8"/>
      <c r="AE11" s="8"/>
      <c r="AF11" s="8"/>
      <c r="AG11" s="8"/>
      <c r="AH11" s="8"/>
      <c r="AI11" s="8"/>
      <c r="AJ11" s="16"/>
      <c r="AM11" s="40"/>
    </row>
    <row r="12" spans="1:39">
      <c r="A12" s="32">
        <v>2</v>
      </c>
      <c r="B12" s="34" t="s">
        <v>2</v>
      </c>
      <c r="C12" s="35">
        <v>0.4</v>
      </c>
      <c r="D12" s="36">
        <v>6</v>
      </c>
      <c r="E12" s="37">
        <v>1</v>
      </c>
      <c r="F12" s="36">
        <f>MROUND(SQ*C12,AR)</f>
        <v>40</v>
      </c>
      <c r="G12" s="4">
        <f>+D12*E12</f>
        <v>6</v>
      </c>
      <c r="H12" s="4">
        <f>+G12*E12</f>
        <v>6</v>
      </c>
      <c r="K12" s="4"/>
      <c r="L12" s="4"/>
      <c r="M12" s="4"/>
      <c r="N12" s="4"/>
      <c r="O12" s="4"/>
      <c r="P12" s="4"/>
      <c r="Q12" s="4"/>
      <c r="R12" s="4"/>
      <c r="S12" s="4"/>
      <c r="T12" s="4"/>
      <c r="U12" s="4"/>
      <c r="V12" s="4"/>
      <c r="W12" s="4"/>
      <c r="X12" s="4"/>
      <c r="Y12" s="4"/>
      <c r="Z12" s="4"/>
      <c r="AA12" s="4"/>
      <c r="AB12" s="5"/>
      <c r="AC12" s="13"/>
      <c r="AD12" s="8"/>
      <c r="AE12" s="8"/>
      <c r="AF12" s="8"/>
      <c r="AG12" s="8"/>
      <c r="AH12" s="8"/>
      <c r="AI12" s="8"/>
      <c r="AJ12" s="16"/>
      <c r="AM12" s="40"/>
    </row>
    <row r="13" spans="1:39">
      <c r="A13" s="38"/>
      <c r="B13" s="33" t="str">
        <f>+B12</f>
        <v>Squat</v>
      </c>
      <c r="C13" s="35">
        <v>0.5</v>
      </c>
      <c r="D13" s="36">
        <v>6</v>
      </c>
      <c r="E13" s="37">
        <v>1</v>
      </c>
      <c r="F13" s="36">
        <f>MROUND(SQ*C13,AR)</f>
        <v>50</v>
      </c>
      <c r="G13" s="4">
        <f t="shared" ref="G13:G14" si="8">+D13*E13</f>
        <v>6</v>
      </c>
      <c r="H13" s="4">
        <f t="shared" ref="H13:H14" si="9">+G13*E13</f>
        <v>6</v>
      </c>
      <c r="I13" s="4"/>
      <c r="J13" s="4"/>
      <c r="K13" s="4"/>
      <c r="L13" s="4"/>
      <c r="M13" s="4"/>
      <c r="N13" s="4"/>
      <c r="O13" s="4"/>
      <c r="P13" s="4"/>
      <c r="Q13" s="4"/>
      <c r="R13" s="4"/>
      <c r="S13" s="4"/>
      <c r="T13" s="4"/>
      <c r="U13" s="4"/>
      <c r="V13" s="4"/>
      <c r="W13" s="4"/>
      <c r="X13" s="4"/>
      <c r="Y13" s="4"/>
      <c r="Z13" s="4"/>
      <c r="AA13" s="4"/>
      <c r="AB13" s="5"/>
      <c r="AC13" s="7"/>
      <c r="AD13" s="8"/>
      <c r="AE13" s="8"/>
      <c r="AF13" s="8"/>
      <c r="AG13" s="8"/>
      <c r="AH13" s="8"/>
      <c r="AI13" s="8"/>
      <c r="AJ13" s="16"/>
      <c r="AM13" s="40"/>
    </row>
    <row r="14" spans="1:39">
      <c r="A14" s="38"/>
      <c r="B14" s="33" t="str">
        <f>+B13</f>
        <v>Squat</v>
      </c>
      <c r="C14" s="35">
        <v>0.6</v>
      </c>
      <c r="D14" s="36">
        <v>6</v>
      </c>
      <c r="E14" s="37">
        <v>4</v>
      </c>
      <c r="F14" s="36">
        <f>MROUND(SQ*C14,AR)</f>
        <v>60</v>
      </c>
      <c r="G14" s="4">
        <f t="shared" si="8"/>
        <v>24</v>
      </c>
      <c r="H14" s="4">
        <f t="shared" si="9"/>
        <v>96</v>
      </c>
      <c r="I14" s="4"/>
      <c r="J14" s="4"/>
      <c r="K14" s="4"/>
      <c r="L14" s="4"/>
      <c r="M14" s="4"/>
      <c r="N14" s="4"/>
      <c r="O14" s="4"/>
      <c r="P14" s="4"/>
      <c r="Q14" s="4"/>
      <c r="R14" s="4"/>
      <c r="S14" s="4"/>
      <c r="T14" s="4"/>
      <c r="U14" s="4"/>
      <c r="V14" s="4"/>
      <c r="W14" s="4"/>
      <c r="X14" s="4"/>
      <c r="Y14" s="4"/>
      <c r="Z14" s="4"/>
      <c r="AA14" s="4"/>
      <c r="AB14" s="5"/>
      <c r="AC14" s="13"/>
      <c r="AD14" s="13"/>
      <c r="AE14" s="13"/>
      <c r="AF14" s="13"/>
      <c r="AG14" s="8"/>
      <c r="AH14" s="8"/>
      <c r="AI14" s="8"/>
      <c r="AJ14" s="16"/>
      <c r="AM14" s="40"/>
    </row>
    <row r="15" spans="1:39">
      <c r="A15" s="31"/>
      <c r="B15" s="8"/>
      <c r="C15" s="8"/>
      <c r="D15" s="8"/>
      <c r="E15" s="8"/>
      <c r="F15" s="366"/>
      <c r="G15" s="4"/>
      <c r="H15" s="4"/>
      <c r="I15" s="4"/>
      <c r="J15" s="4"/>
      <c r="K15" s="4"/>
      <c r="L15" s="4"/>
      <c r="M15" s="4"/>
      <c r="N15" s="4"/>
      <c r="O15" s="4"/>
      <c r="P15" s="4"/>
      <c r="Q15" s="4"/>
      <c r="R15" s="4"/>
      <c r="S15" s="4"/>
      <c r="T15" s="4"/>
      <c r="U15" s="4"/>
      <c r="V15" s="4"/>
      <c r="W15" s="4"/>
      <c r="X15" s="4"/>
      <c r="Y15" s="4"/>
      <c r="Z15" s="4"/>
      <c r="AA15" s="4"/>
      <c r="AB15" s="5"/>
      <c r="AC15" s="8"/>
      <c r="AD15" s="8"/>
      <c r="AE15" s="8"/>
      <c r="AF15" s="8"/>
      <c r="AG15" s="8"/>
      <c r="AH15" s="8"/>
      <c r="AI15" s="8"/>
      <c r="AJ15" s="16"/>
      <c r="AM15" s="40"/>
    </row>
    <row r="16" spans="1:39">
      <c r="A16" s="21">
        <v>3</v>
      </c>
      <c r="B16" s="39" t="s">
        <v>8</v>
      </c>
      <c r="C16" s="28">
        <v>0.5</v>
      </c>
      <c r="D16" s="29">
        <v>5</v>
      </c>
      <c r="E16" s="30">
        <v>1</v>
      </c>
      <c r="F16" s="11">
        <f>MROUND(BP*C16,AR)</f>
        <v>50</v>
      </c>
      <c r="G16" s="4"/>
      <c r="H16" s="4"/>
      <c r="I16" s="60">
        <f t="shared" ref="I16" si="10">+D16*E16</f>
        <v>5</v>
      </c>
      <c r="J16" s="60">
        <f>+I16*F16</f>
        <v>250</v>
      </c>
      <c r="K16" s="4"/>
      <c r="L16" s="4"/>
      <c r="M16" s="4"/>
      <c r="N16" s="4"/>
      <c r="O16" s="4"/>
      <c r="P16" s="4"/>
      <c r="Q16" s="4"/>
      <c r="R16" s="58">
        <f t="shared" ref="R16:R18" si="11">IF(ISNUMBER(SEARCH("bench",$B16)),IF($C16&gt;=0.5,IF($C16&lt;0.6,$D16*$E16," ")," ")," ")</f>
        <v>5</v>
      </c>
      <c r="S16" s="58" t="str">
        <f t="shared" ref="S16:S18" si="12">IF(ISNUMBER(SEARCH("bench",$B16)),IF($C16&gt;=0.6,IF($C16&lt;0.7,$D16*$E16," ")," ")," ")</f>
        <v xml:space="preserve"> </v>
      </c>
      <c r="T16" s="58" t="str">
        <f t="shared" ref="T16:T18" si="13">IF(ISNUMBER(SEARCH("bench",$B16)),IF($C16&gt;=0.7,IF($C16&lt;0.8,$D16*$E16," ")," ")," ")</f>
        <v xml:space="preserve"> </v>
      </c>
      <c r="U16" s="58" t="str">
        <f t="shared" ref="U16:U18" si="14">IF(ISNUMBER(SEARCH("bench",$B16)),IF($C16&gt;=0.8,IF($C16&lt;0.9,$D16*$E16," ")," ")," ")</f>
        <v xml:space="preserve"> </v>
      </c>
      <c r="V16" s="58" t="str">
        <f t="shared" ref="V16:V18" si="15">IF(ISNUMBER(SEARCH("bench",$B16)),IF($C16&gt;=0.9,$D16*$E16," ")," ")</f>
        <v xml:space="preserve"> </v>
      </c>
      <c r="W16" s="4"/>
      <c r="X16" s="4"/>
      <c r="Y16" s="4"/>
      <c r="Z16" s="4"/>
      <c r="AA16" s="4"/>
      <c r="AB16" s="5"/>
      <c r="AC16" s="22"/>
      <c r="AD16" s="8"/>
      <c r="AE16" s="8"/>
      <c r="AF16" s="8"/>
      <c r="AG16" s="8"/>
      <c r="AH16" s="8"/>
      <c r="AI16" s="8"/>
      <c r="AJ16" s="16"/>
      <c r="AM16" s="40"/>
    </row>
    <row r="17" spans="1:39">
      <c r="A17" s="21"/>
      <c r="B17" s="20" t="str">
        <f>+B16</f>
        <v>BenchPress</v>
      </c>
      <c r="C17" s="10">
        <v>0.6</v>
      </c>
      <c r="D17" s="11">
        <v>5</v>
      </c>
      <c r="E17" s="12">
        <v>1</v>
      </c>
      <c r="F17" s="11">
        <f>MROUND(BP*C17,AR)</f>
        <v>60</v>
      </c>
      <c r="G17" s="4"/>
      <c r="H17" s="4"/>
      <c r="I17" s="60">
        <f t="shared" ref="I17:I18" si="16">+D17*E17</f>
        <v>5</v>
      </c>
      <c r="J17" s="60">
        <f t="shared" ref="J17:J18" si="17">+I17*F17</f>
        <v>300</v>
      </c>
      <c r="K17" s="4"/>
      <c r="L17" s="4"/>
      <c r="M17" s="4"/>
      <c r="N17" s="4"/>
      <c r="O17" s="4"/>
      <c r="P17" s="4"/>
      <c r="Q17" s="4"/>
      <c r="R17" s="58" t="str">
        <f t="shared" si="11"/>
        <v xml:space="preserve"> </v>
      </c>
      <c r="S17" s="58">
        <f t="shared" si="12"/>
        <v>5</v>
      </c>
      <c r="T17" s="58" t="str">
        <f t="shared" si="13"/>
        <v xml:space="preserve"> </v>
      </c>
      <c r="U17" s="58" t="str">
        <f t="shared" si="14"/>
        <v xml:space="preserve"> </v>
      </c>
      <c r="V17" s="58" t="str">
        <f t="shared" si="15"/>
        <v xml:space="preserve"> </v>
      </c>
      <c r="W17" s="4"/>
      <c r="X17" s="4"/>
      <c r="Y17" s="4"/>
      <c r="Z17" s="4"/>
      <c r="AA17" s="4"/>
      <c r="AB17" s="5"/>
      <c r="AC17" s="7"/>
      <c r="AD17" s="8"/>
      <c r="AE17" s="8"/>
      <c r="AF17" s="8"/>
      <c r="AG17" s="8"/>
      <c r="AH17" s="8"/>
      <c r="AI17" s="8"/>
      <c r="AJ17" s="16"/>
      <c r="AM17" s="40"/>
    </row>
    <row r="18" spans="1:39">
      <c r="A18" s="15"/>
      <c r="B18" s="20" t="str">
        <f t="shared" ref="B18" si="18">+B17</f>
        <v>BenchPress</v>
      </c>
      <c r="C18" s="10">
        <v>0.7</v>
      </c>
      <c r="D18" s="11">
        <v>4</v>
      </c>
      <c r="E18" s="12">
        <v>4</v>
      </c>
      <c r="F18" s="11">
        <f>MROUND(BP*C18,AR)</f>
        <v>70</v>
      </c>
      <c r="G18" s="4"/>
      <c r="H18" s="4"/>
      <c r="I18" s="60">
        <f t="shared" si="16"/>
        <v>16</v>
      </c>
      <c r="J18" s="60">
        <f t="shared" si="17"/>
        <v>1120</v>
      </c>
      <c r="K18" s="4"/>
      <c r="L18" s="4"/>
      <c r="M18" s="4"/>
      <c r="N18" s="4"/>
      <c r="O18" s="4"/>
      <c r="P18" s="4"/>
      <c r="Q18" s="4"/>
      <c r="R18" s="58" t="str">
        <f t="shared" si="11"/>
        <v xml:space="preserve"> </v>
      </c>
      <c r="S18" s="58" t="str">
        <f t="shared" si="12"/>
        <v xml:space="preserve"> </v>
      </c>
      <c r="T18" s="58">
        <f t="shared" si="13"/>
        <v>16</v>
      </c>
      <c r="U18" s="58" t="str">
        <f t="shared" si="14"/>
        <v xml:space="preserve"> </v>
      </c>
      <c r="V18" s="58" t="str">
        <f t="shared" si="15"/>
        <v xml:space="preserve"> </v>
      </c>
      <c r="W18" s="4"/>
      <c r="X18" s="4"/>
      <c r="Y18" s="4"/>
      <c r="Z18" s="4"/>
      <c r="AA18" s="4"/>
      <c r="AB18" s="5"/>
      <c r="AC18" s="13"/>
      <c r="AD18" s="13"/>
      <c r="AE18" s="13"/>
      <c r="AF18" s="13"/>
      <c r="AG18" s="8"/>
      <c r="AH18" s="8"/>
      <c r="AI18" s="8"/>
      <c r="AJ18" s="16"/>
      <c r="AM18" s="40"/>
    </row>
    <row r="19" spans="1:39">
      <c r="A19" s="31"/>
      <c r="B19" s="8"/>
      <c r="C19" s="8"/>
      <c r="D19" s="8"/>
      <c r="E19" s="8"/>
      <c r="F19" s="366"/>
      <c r="G19" s="4"/>
      <c r="H19" s="4"/>
      <c r="I19" s="4"/>
      <c r="J19" s="4"/>
      <c r="K19" s="4"/>
      <c r="L19" s="4"/>
      <c r="M19" s="4"/>
      <c r="N19" s="4"/>
      <c r="O19" s="4"/>
      <c r="P19" s="4"/>
      <c r="Q19" s="4"/>
      <c r="R19" s="4"/>
      <c r="S19" s="4"/>
      <c r="T19" s="4"/>
      <c r="U19" s="4"/>
      <c r="V19" s="4"/>
      <c r="W19" s="4"/>
      <c r="X19" s="4"/>
      <c r="Y19" s="4"/>
      <c r="Z19" s="4"/>
      <c r="AA19" s="4"/>
      <c r="AB19" s="8"/>
      <c r="AC19" s="8"/>
      <c r="AD19" s="8"/>
      <c r="AE19" s="8"/>
      <c r="AF19" s="8"/>
      <c r="AG19" s="8"/>
      <c r="AH19" s="8"/>
      <c r="AI19" s="8"/>
      <c r="AJ19" s="16"/>
      <c r="AM19" s="40"/>
    </row>
    <row r="20" spans="1:39">
      <c r="A20" s="23">
        <v>4</v>
      </c>
      <c r="B20" s="6" t="s">
        <v>3</v>
      </c>
      <c r="C20" s="24"/>
      <c r="D20" s="25">
        <v>10</v>
      </c>
      <c r="E20" s="26">
        <v>5</v>
      </c>
      <c r="F20" s="25"/>
      <c r="G20" s="4"/>
      <c r="H20" s="4"/>
      <c r="I20" s="4"/>
      <c r="J20" s="4"/>
      <c r="K20" s="4"/>
      <c r="L20" s="4"/>
      <c r="M20" s="4"/>
      <c r="N20" s="4"/>
      <c r="O20" s="4"/>
      <c r="P20" s="4"/>
      <c r="Q20" s="4"/>
      <c r="R20" s="4"/>
      <c r="S20" s="4"/>
      <c r="T20" s="4"/>
      <c r="U20" s="4"/>
      <c r="V20" s="4"/>
      <c r="W20" s="4"/>
      <c r="X20" s="4"/>
      <c r="Y20" s="4"/>
      <c r="Z20" s="4"/>
      <c r="AA20" s="4"/>
      <c r="AB20" s="8"/>
      <c r="AC20" s="22"/>
      <c r="AD20" s="22"/>
      <c r="AE20" s="22"/>
      <c r="AF20" s="22"/>
      <c r="AG20" s="22"/>
      <c r="AH20" s="8"/>
      <c r="AI20" s="8"/>
      <c r="AJ20" s="16"/>
      <c r="AM20" s="40"/>
    </row>
    <row r="21" spans="1:39">
      <c r="A21" s="23">
        <v>5</v>
      </c>
      <c r="B21" s="6" t="s">
        <v>58</v>
      </c>
      <c r="C21" s="24"/>
      <c r="D21" s="25">
        <v>8</v>
      </c>
      <c r="E21" s="26">
        <v>5</v>
      </c>
      <c r="F21" s="25"/>
      <c r="G21" s="4"/>
      <c r="H21" s="4"/>
      <c r="I21" s="4"/>
      <c r="J21" s="4"/>
      <c r="K21" s="4"/>
      <c r="L21" s="4"/>
      <c r="M21" s="4"/>
      <c r="N21" s="4"/>
      <c r="O21" s="4"/>
      <c r="P21" s="4"/>
      <c r="Q21" s="4"/>
      <c r="R21" s="4"/>
      <c r="S21" s="4"/>
      <c r="T21" s="4"/>
      <c r="U21" s="4"/>
      <c r="V21" s="4"/>
      <c r="W21" s="4"/>
      <c r="X21" s="4"/>
      <c r="Y21" s="4"/>
      <c r="Z21" s="4"/>
      <c r="AA21" s="4"/>
      <c r="AB21" s="8"/>
      <c r="AC21" s="22"/>
      <c r="AD21" s="22"/>
      <c r="AE21" s="22"/>
      <c r="AF21" s="22"/>
      <c r="AG21" s="22"/>
      <c r="AH21" s="8"/>
      <c r="AI21" s="8"/>
      <c r="AJ21" s="16"/>
      <c r="AM21" s="40"/>
    </row>
    <row r="22" spans="1:39">
      <c r="A22" s="23">
        <v>6</v>
      </c>
      <c r="B22" s="6" t="s">
        <v>4</v>
      </c>
      <c r="C22" s="24"/>
      <c r="D22" s="25">
        <v>10</v>
      </c>
      <c r="E22" s="26">
        <v>3</v>
      </c>
      <c r="F22" s="25"/>
      <c r="G22" s="4"/>
      <c r="H22" s="4"/>
      <c r="I22" s="4"/>
      <c r="J22" s="4"/>
      <c r="K22" s="4"/>
      <c r="L22" s="4"/>
      <c r="M22" s="4"/>
      <c r="N22" s="4"/>
      <c r="O22" s="4"/>
      <c r="P22" s="4"/>
      <c r="Q22" s="4"/>
      <c r="R22" s="4"/>
      <c r="S22" s="4"/>
      <c r="T22" s="4"/>
      <c r="U22" s="4"/>
      <c r="V22" s="4"/>
      <c r="W22" s="4"/>
      <c r="X22" s="4"/>
      <c r="Y22" s="4"/>
      <c r="Z22" s="4"/>
      <c r="AA22" s="4"/>
      <c r="AB22" s="27"/>
      <c r="AC22" s="22"/>
      <c r="AD22" s="22"/>
      <c r="AE22" s="22"/>
      <c r="AF22" s="27"/>
      <c r="AG22" s="27"/>
      <c r="AH22" s="27"/>
      <c r="AI22" s="27"/>
      <c r="AJ22" s="19"/>
      <c r="AM22" s="40"/>
    </row>
    <row r="23" spans="1:39" ht="15" thickBot="1">
      <c r="G23" s="4"/>
      <c r="H23" s="4"/>
      <c r="I23" s="4"/>
      <c r="J23" s="4"/>
      <c r="K23" s="4"/>
      <c r="L23" s="4"/>
      <c r="M23" s="4"/>
      <c r="N23" s="4"/>
      <c r="O23" s="4"/>
      <c r="P23" s="4"/>
      <c r="Q23" s="4"/>
      <c r="R23" s="4"/>
      <c r="S23" s="4"/>
      <c r="T23" s="4"/>
      <c r="U23" s="4"/>
      <c r="V23" s="4"/>
      <c r="W23" s="4"/>
      <c r="X23" s="4"/>
      <c r="Y23" s="4"/>
      <c r="Z23" s="4"/>
      <c r="AA23" s="4"/>
      <c r="AM23" s="40"/>
    </row>
    <row r="24" spans="1:39" ht="15" thickBot="1">
      <c r="A24" s="409" t="s">
        <v>11</v>
      </c>
      <c r="B24" s="410"/>
      <c r="C24" s="59" t="s">
        <v>0</v>
      </c>
      <c r="D24" s="59" t="s">
        <v>5</v>
      </c>
      <c r="E24" s="59" t="s">
        <v>6</v>
      </c>
      <c r="F24" s="369" t="s">
        <v>7</v>
      </c>
      <c r="G24" s="4"/>
      <c r="H24" s="4"/>
      <c r="I24" s="4"/>
      <c r="J24" s="4"/>
      <c r="K24" s="4"/>
      <c r="L24" s="4"/>
      <c r="M24" s="4"/>
      <c r="N24" s="4"/>
      <c r="O24" s="4"/>
      <c r="P24" s="4"/>
      <c r="Q24" s="4"/>
      <c r="R24" s="4"/>
      <c r="S24" s="4"/>
      <c r="T24" s="4"/>
      <c r="U24" s="4"/>
      <c r="V24" s="4"/>
      <c r="W24" s="4"/>
      <c r="X24" s="4"/>
      <c r="Y24" s="4"/>
      <c r="Z24" s="4"/>
      <c r="AA24" s="4"/>
      <c r="AM24" s="40"/>
    </row>
    <row r="25" spans="1:39">
      <c r="G25" s="4"/>
      <c r="H25" s="4"/>
      <c r="I25" s="4"/>
      <c r="J25" s="4"/>
      <c r="K25" s="4"/>
      <c r="L25" s="4"/>
      <c r="M25" s="4"/>
      <c r="N25" s="4"/>
      <c r="O25" s="4"/>
      <c r="P25" s="4"/>
      <c r="Q25" s="4"/>
      <c r="R25" s="4"/>
      <c r="S25" s="4"/>
      <c r="T25" s="4"/>
      <c r="U25" s="4"/>
      <c r="V25" s="4"/>
      <c r="W25" s="4"/>
      <c r="X25" s="4"/>
      <c r="Y25" s="4"/>
      <c r="Z25" s="4"/>
      <c r="AA25" s="4"/>
      <c r="AM25" s="40"/>
    </row>
    <row r="26" spans="1:39">
      <c r="A26" s="21">
        <v>1</v>
      </c>
      <c r="B26" s="9" t="s">
        <v>8</v>
      </c>
      <c r="C26" s="10">
        <v>0.5</v>
      </c>
      <c r="D26" s="11">
        <v>5</v>
      </c>
      <c r="E26" s="12">
        <v>1</v>
      </c>
      <c r="F26" s="11">
        <f t="shared" ref="F26:F34" si="19">MROUND(BP*C26,AR)</f>
        <v>50</v>
      </c>
      <c r="G26" s="4"/>
      <c r="H26" s="4"/>
      <c r="I26" s="60">
        <f t="shared" ref="I26" si="20">+D26*E26</f>
        <v>5</v>
      </c>
      <c r="J26" s="60">
        <f>+I26*F26</f>
        <v>250</v>
      </c>
      <c r="K26" s="4"/>
      <c r="L26" s="4"/>
      <c r="M26" s="4"/>
      <c r="N26" s="4"/>
      <c r="O26" s="4"/>
      <c r="P26" s="4"/>
      <c r="Q26" s="4"/>
      <c r="R26" s="58">
        <f t="shared" ref="R26:R34" si="21">IF(ISNUMBER(SEARCH("bench",$B26)),IF($C26&gt;=0.5,IF($C26&lt;0.6,$D26*$E26," ")," ")," ")</f>
        <v>5</v>
      </c>
      <c r="S26" s="58" t="str">
        <f t="shared" ref="S26:S34" si="22">IF(ISNUMBER(SEARCH("bench",$B26)),IF($C26&gt;=0.6,IF($C26&lt;0.7,$D26*$E26," ")," ")," ")</f>
        <v xml:space="preserve"> </v>
      </c>
      <c r="T26" s="58" t="str">
        <f t="shared" ref="T26:T34" si="23">IF(ISNUMBER(SEARCH("bench",$B26)),IF($C26&gt;=0.7,IF($C26&lt;0.8,$D26*$E26," ")," ")," ")</f>
        <v xml:space="preserve"> </v>
      </c>
      <c r="U26" s="58" t="str">
        <f t="shared" ref="U26:U34" si="24">IF(ISNUMBER(SEARCH("bench",$B26)),IF($C26&gt;=0.8,IF($C26&lt;0.9,$D26*$E26," ")," ")," ")</f>
        <v xml:space="preserve"> </v>
      </c>
      <c r="V26" s="58" t="str">
        <f t="shared" ref="V26:V34" si="25">IF(ISNUMBER(SEARCH("bench",$B26)),IF($C26&gt;=0.9,$D26*$E26," ")," ")</f>
        <v xml:space="preserve"> </v>
      </c>
      <c r="W26" s="4"/>
      <c r="X26" s="4"/>
      <c r="Y26" s="4"/>
      <c r="Z26" s="4"/>
      <c r="AA26" s="4"/>
      <c r="AB26" s="17"/>
      <c r="AC26" s="6"/>
      <c r="AD26" s="18"/>
      <c r="AE26" s="18"/>
      <c r="AF26" s="18"/>
      <c r="AG26" s="18"/>
      <c r="AH26" s="18"/>
      <c r="AI26" s="18"/>
      <c r="AJ26" s="14"/>
      <c r="AM26" s="40"/>
    </row>
    <row r="27" spans="1:39">
      <c r="A27" s="15"/>
      <c r="B27" s="20" t="str">
        <f>+B26</f>
        <v>BenchPress</v>
      </c>
      <c r="C27" s="10">
        <v>0.6</v>
      </c>
      <c r="D27" s="11">
        <v>5</v>
      </c>
      <c r="E27" s="12">
        <v>1</v>
      </c>
      <c r="F27" s="11">
        <f t="shared" si="19"/>
        <v>60</v>
      </c>
      <c r="G27" s="4"/>
      <c r="H27" s="4"/>
      <c r="I27" s="60">
        <f t="shared" ref="I27:I34" si="26">+D27*E27</f>
        <v>5</v>
      </c>
      <c r="J27" s="60">
        <f t="shared" ref="J27:J34" si="27">+I27*F27</f>
        <v>300</v>
      </c>
      <c r="K27" s="4"/>
      <c r="L27" s="4"/>
      <c r="M27" s="4"/>
      <c r="N27" s="4"/>
      <c r="O27" s="4"/>
      <c r="P27" s="4"/>
      <c r="Q27" s="4"/>
      <c r="R27" s="58" t="str">
        <f t="shared" si="21"/>
        <v xml:space="preserve"> </v>
      </c>
      <c r="S27" s="58">
        <f t="shared" si="22"/>
        <v>5</v>
      </c>
      <c r="T27" s="58" t="str">
        <f t="shared" si="23"/>
        <v xml:space="preserve"> </v>
      </c>
      <c r="U27" s="58" t="str">
        <f t="shared" si="24"/>
        <v xml:space="preserve"> </v>
      </c>
      <c r="V27" s="58" t="str">
        <f t="shared" si="25"/>
        <v xml:space="preserve"> </v>
      </c>
      <c r="W27" s="4"/>
      <c r="X27" s="4"/>
      <c r="Y27" s="4"/>
      <c r="Z27" s="4"/>
      <c r="AA27" s="4"/>
      <c r="AB27" s="5"/>
      <c r="AC27" s="7"/>
      <c r="AD27" s="8"/>
      <c r="AE27" s="8"/>
      <c r="AF27" s="8"/>
      <c r="AG27" s="8"/>
      <c r="AH27" s="8"/>
      <c r="AI27" s="8"/>
      <c r="AJ27" s="16"/>
      <c r="AM27" s="40"/>
    </row>
    <row r="28" spans="1:39">
      <c r="A28" s="21"/>
      <c r="B28" s="20" t="str">
        <f t="shared" ref="B28:B29" si="28">+B27</f>
        <v>BenchPress</v>
      </c>
      <c r="C28" s="10">
        <v>0.7</v>
      </c>
      <c r="D28" s="11">
        <v>4</v>
      </c>
      <c r="E28" s="12">
        <v>2</v>
      </c>
      <c r="F28" s="11">
        <f t="shared" si="19"/>
        <v>70</v>
      </c>
      <c r="G28" s="4"/>
      <c r="H28" s="4"/>
      <c r="I28" s="60">
        <f t="shared" si="26"/>
        <v>8</v>
      </c>
      <c r="J28" s="60">
        <f t="shared" si="27"/>
        <v>560</v>
      </c>
      <c r="K28" s="4"/>
      <c r="L28" s="4"/>
      <c r="M28" s="4"/>
      <c r="N28" s="4"/>
      <c r="O28" s="4"/>
      <c r="P28" s="4"/>
      <c r="Q28" s="4"/>
      <c r="R28" s="58" t="str">
        <f t="shared" si="21"/>
        <v xml:space="preserve"> </v>
      </c>
      <c r="S28" s="58" t="str">
        <f t="shared" si="22"/>
        <v xml:space="preserve"> </v>
      </c>
      <c r="T28" s="58">
        <f t="shared" si="23"/>
        <v>8</v>
      </c>
      <c r="U28" s="58" t="str">
        <f t="shared" si="24"/>
        <v xml:space="preserve"> </v>
      </c>
      <c r="V28" s="58" t="str">
        <f t="shared" si="25"/>
        <v xml:space="preserve"> </v>
      </c>
      <c r="W28" s="4"/>
      <c r="X28" s="4"/>
      <c r="Y28" s="4"/>
      <c r="Z28" s="4"/>
      <c r="AA28" s="4"/>
      <c r="AB28" s="5"/>
      <c r="AC28" s="6"/>
      <c r="AD28" s="6"/>
      <c r="AE28" s="8"/>
      <c r="AF28" s="8"/>
      <c r="AG28" s="8"/>
      <c r="AH28" s="8"/>
      <c r="AI28" s="8"/>
      <c r="AJ28" s="16"/>
      <c r="AM28" s="40"/>
    </row>
    <row r="29" spans="1:39">
      <c r="A29" s="15"/>
      <c r="B29" s="20" t="str">
        <f t="shared" si="28"/>
        <v>BenchPress</v>
      </c>
      <c r="C29" s="10">
        <v>0.75</v>
      </c>
      <c r="D29" s="11">
        <v>3</v>
      </c>
      <c r="E29" s="12">
        <v>2</v>
      </c>
      <c r="F29" s="11">
        <f t="shared" si="19"/>
        <v>75</v>
      </c>
      <c r="G29" s="4"/>
      <c r="H29" s="4"/>
      <c r="I29" s="60">
        <f t="shared" si="26"/>
        <v>6</v>
      </c>
      <c r="J29" s="60">
        <f t="shared" si="27"/>
        <v>450</v>
      </c>
      <c r="K29" s="4"/>
      <c r="L29" s="4"/>
      <c r="M29" s="4"/>
      <c r="N29" s="4"/>
      <c r="O29" s="4"/>
      <c r="P29" s="4"/>
      <c r="Q29" s="4"/>
      <c r="R29" s="58" t="str">
        <f t="shared" si="21"/>
        <v xml:space="preserve"> </v>
      </c>
      <c r="S29" s="58" t="str">
        <f t="shared" si="22"/>
        <v xml:space="preserve"> </v>
      </c>
      <c r="T29" s="58">
        <f t="shared" si="23"/>
        <v>6</v>
      </c>
      <c r="U29" s="58" t="str">
        <f t="shared" si="24"/>
        <v xml:space="preserve"> </v>
      </c>
      <c r="V29" s="58" t="str">
        <f t="shared" si="25"/>
        <v xml:space="preserve"> </v>
      </c>
      <c r="W29" s="4"/>
      <c r="X29" s="4"/>
      <c r="Y29" s="4"/>
      <c r="Z29" s="4"/>
      <c r="AA29" s="4"/>
      <c r="AB29" s="5"/>
      <c r="AC29" s="6"/>
      <c r="AD29" s="6"/>
      <c r="AE29" s="8"/>
      <c r="AF29" s="8"/>
      <c r="AG29" s="8"/>
      <c r="AH29" s="8"/>
      <c r="AI29" s="8"/>
      <c r="AJ29" s="16"/>
      <c r="AM29" s="40"/>
    </row>
    <row r="30" spans="1:39">
      <c r="A30" s="15"/>
      <c r="B30" s="20" t="str">
        <f>+B29</f>
        <v>BenchPress</v>
      </c>
      <c r="C30" s="10">
        <v>0.8</v>
      </c>
      <c r="D30" s="11">
        <v>2</v>
      </c>
      <c r="E30" s="12">
        <v>2</v>
      </c>
      <c r="F30" s="11">
        <f t="shared" si="19"/>
        <v>80</v>
      </c>
      <c r="G30" s="4"/>
      <c r="H30" s="4"/>
      <c r="I30" s="60">
        <f t="shared" si="26"/>
        <v>4</v>
      </c>
      <c r="J30" s="60">
        <f t="shared" si="27"/>
        <v>320</v>
      </c>
      <c r="K30" s="4"/>
      <c r="L30" s="4"/>
      <c r="M30" s="4"/>
      <c r="N30" s="4"/>
      <c r="O30" s="4"/>
      <c r="P30" s="4"/>
      <c r="Q30" s="4"/>
      <c r="R30" s="58" t="str">
        <f t="shared" si="21"/>
        <v xml:space="preserve"> </v>
      </c>
      <c r="S30" s="58" t="str">
        <f t="shared" si="22"/>
        <v xml:space="preserve"> </v>
      </c>
      <c r="T30" s="58" t="str">
        <f t="shared" si="23"/>
        <v xml:space="preserve"> </v>
      </c>
      <c r="U30" s="58">
        <f t="shared" si="24"/>
        <v>4</v>
      </c>
      <c r="V30" s="58" t="str">
        <f t="shared" si="25"/>
        <v xml:space="preserve"> </v>
      </c>
      <c r="W30" s="4"/>
      <c r="X30" s="4"/>
      <c r="Y30" s="4"/>
      <c r="Z30" s="4"/>
      <c r="AA30" s="4"/>
      <c r="AB30" s="5"/>
      <c r="AC30" s="6"/>
      <c r="AD30" s="6"/>
      <c r="AE30" s="8"/>
      <c r="AF30" s="8"/>
      <c r="AG30" s="8"/>
      <c r="AH30" s="8"/>
      <c r="AI30" s="8"/>
      <c r="AJ30" s="16"/>
      <c r="AM30" s="40"/>
    </row>
    <row r="31" spans="1:39">
      <c r="A31" s="21"/>
      <c r="B31" s="20" t="str">
        <f t="shared" ref="B31:B32" si="29">+B30</f>
        <v>BenchPress</v>
      </c>
      <c r="C31" s="10">
        <v>0.75</v>
      </c>
      <c r="D31" s="11">
        <v>3</v>
      </c>
      <c r="E31" s="12">
        <v>2</v>
      </c>
      <c r="F31" s="11">
        <f t="shared" si="19"/>
        <v>75</v>
      </c>
      <c r="G31" s="4"/>
      <c r="H31" s="4"/>
      <c r="I31" s="60">
        <f t="shared" si="26"/>
        <v>6</v>
      </c>
      <c r="J31" s="60">
        <f t="shared" si="27"/>
        <v>450</v>
      </c>
      <c r="K31" s="4"/>
      <c r="L31" s="4"/>
      <c r="M31" s="4"/>
      <c r="N31" s="4"/>
      <c r="O31" s="4"/>
      <c r="P31" s="4"/>
      <c r="Q31" s="4"/>
      <c r="R31" s="58" t="str">
        <f t="shared" si="21"/>
        <v xml:space="preserve"> </v>
      </c>
      <c r="S31" s="58" t="str">
        <f t="shared" si="22"/>
        <v xml:space="preserve"> </v>
      </c>
      <c r="T31" s="58">
        <f t="shared" si="23"/>
        <v>6</v>
      </c>
      <c r="U31" s="58" t="str">
        <f t="shared" si="24"/>
        <v xml:space="preserve"> </v>
      </c>
      <c r="V31" s="58" t="str">
        <f t="shared" si="25"/>
        <v xml:space="preserve"> </v>
      </c>
      <c r="W31" s="4"/>
      <c r="X31" s="4"/>
      <c r="Y31" s="4"/>
      <c r="Z31" s="4"/>
      <c r="AA31" s="4"/>
      <c r="AB31" s="5"/>
      <c r="AC31" s="6"/>
      <c r="AD31" s="6"/>
      <c r="AE31" s="8"/>
      <c r="AF31" s="8"/>
      <c r="AG31" s="8"/>
      <c r="AH31" s="8"/>
      <c r="AI31" s="8"/>
      <c r="AJ31" s="16"/>
      <c r="AM31" s="40"/>
    </row>
    <row r="32" spans="1:39">
      <c r="A32" s="15"/>
      <c r="B32" s="20" t="str">
        <f t="shared" si="29"/>
        <v>BenchPress</v>
      </c>
      <c r="C32" s="10">
        <v>0.7</v>
      </c>
      <c r="D32" s="11">
        <v>4</v>
      </c>
      <c r="E32" s="12">
        <v>1</v>
      </c>
      <c r="F32" s="11">
        <f t="shared" si="19"/>
        <v>70</v>
      </c>
      <c r="G32" s="4"/>
      <c r="H32" s="4"/>
      <c r="I32" s="60">
        <f t="shared" si="26"/>
        <v>4</v>
      </c>
      <c r="J32" s="60">
        <f t="shared" si="27"/>
        <v>280</v>
      </c>
      <c r="K32" s="4"/>
      <c r="L32" s="4"/>
      <c r="M32" s="4"/>
      <c r="N32" s="4"/>
      <c r="O32" s="4"/>
      <c r="P32" s="4"/>
      <c r="Q32" s="4"/>
      <c r="R32" s="58" t="str">
        <f t="shared" si="21"/>
        <v xml:space="preserve"> </v>
      </c>
      <c r="S32" s="58" t="str">
        <f t="shared" si="22"/>
        <v xml:space="preserve"> </v>
      </c>
      <c r="T32" s="58">
        <f t="shared" si="23"/>
        <v>4</v>
      </c>
      <c r="U32" s="58" t="str">
        <f t="shared" si="24"/>
        <v xml:space="preserve"> </v>
      </c>
      <c r="V32" s="58" t="str">
        <f t="shared" si="25"/>
        <v xml:space="preserve"> </v>
      </c>
      <c r="W32" s="4"/>
      <c r="X32" s="4"/>
      <c r="Y32" s="4"/>
      <c r="Z32" s="4"/>
      <c r="AA32" s="4"/>
      <c r="AB32" s="5"/>
      <c r="AC32" s="41"/>
      <c r="AD32" s="8"/>
      <c r="AE32" s="8"/>
      <c r="AF32" s="8"/>
      <c r="AG32" s="8"/>
      <c r="AH32" s="8"/>
      <c r="AI32" s="8"/>
      <c r="AJ32" s="16"/>
      <c r="AM32" s="40"/>
    </row>
    <row r="33" spans="1:39">
      <c r="A33" s="21"/>
      <c r="B33" s="20" t="str">
        <f t="shared" ref="B33:B34" si="30">+B32</f>
        <v>BenchPress</v>
      </c>
      <c r="C33" s="10">
        <v>0.6</v>
      </c>
      <c r="D33" s="11">
        <v>5</v>
      </c>
      <c r="E33" s="12">
        <v>1</v>
      </c>
      <c r="F33" s="11">
        <f t="shared" si="19"/>
        <v>60</v>
      </c>
      <c r="G33" s="4"/>
      <c r="H33" s="4"/>
      <c r="I33" s="60">
        <f t="shared" si="26"/>
        <v>5</v>
      </c>
      <c r="J33" s="60">
        <f t="shared" si="27"/>
        <v>300</v>
      </c>
      <c r="K33" s="4"/>
      <c r="L33" s="4"/>
      <c r="M33" s="4"/>
      <c r="N33" s="4"/>
      <c r="O33" s="4"/>
      <c r="P33" s="4"/>
      <c r="Q33" s="4"/>
      <c r="R33" s="58" t="str">
        <f t="shared" si="21"/>
        <v xml:space="preserve"> </v>
      </c>
      <c r="S33" s="58">
        <f t="shared" si="22"/>
        <v>5</v>
      </c>
      <c r="T33" s="58" t="str">
        <f t="shared" si="23"/>
        <v xml:space="preserve"> </v>
      </c>
      <c r="U33" s="58" t="str">
        <f t="shared" si="24"/>
        <v xml:space="preserve"> </v>
      </c>
      <c r="V33" s="58" t="str">
        <f t="shared" si="25"/>
        <v xml:space="preserve"> </v>
      </c>
      <c r="W33" s="4"/>
      <c r="X33" s="4"/>
      <c r="Y33" s="4"/>
      <c r="Z33" s="4"/>
      <c r="AA33" s="4"/>
      <c r="AB33" s="5"/>
      <c r="AC33" s="6"/>
      <c r="AD33" s="8"/>
      <c r="AE33" s="8"/>
      <c r="AF33" s="8"/>
      <c r="AG33" s="8"/>
      <c r="AH33" s="8"/>
      <c r="AI33" s="8"/>
      <c r="AJ33" s="16"/>
      <c r="AM33" s="40"/>
    </row>
    <row r="34" spans="1:39">
      <c r="A34" s="15"/>
      <c r="B34" s="20" t="str">
        <f t="shared" si="30"/>
        <v>BenchPress</v>
      </c>
      <c r="C34" s="10">
        <v>0.5</v>
      </c>
      <c r="D34" s="11">
        <v>6</v>
      </c>
      <c r="E34" s="12">
        <v>1</v>
      </c>
      <c r="F34" s="11">
        <f t="shared" si="19"/>
        <v>50</v>
      </c>
      <c r="G34" s="4"/>
      <c r="H34" s="4"/>
      <c r="I34" s="60">
        <f t="shared" si="26"/>
        <v>6</v>
      </c>
      <c r="J34" s="60">
        <f t="shared" si="27"/>
        <v>300</v>
      </c>
      <c r="K34" s="4"/>
      <c r="L34" s="4"/>
      <c r="M34" s="4"/>
      <c r="N34" s="4"/>
      <c r="O34" s="4"/>
      <c r="P34" s="4"/>
      <c r="Q34" s="4"/>
      <c r="R34" s="58">
        <f t="shared" si="21"/>
        <v>6</v>
      </c>
      <c r="S34" s="58" t="str">
        <f t="shared" si="22"/>
        <v xml:space="preserve"> </v>
      </c>
      <c r="T34" s="58" t="str">
        <f t="shared" si="23"/>
        <v xml:space="preserve"> </v>
      </c>
      <c r="U34" s="58" t="str">
        <f t="shared" si="24"/>
        <v xml:space="preserve"> </v>
      </c>
      <c r="V34" s="58" t="str">
        <f t="shared" si="25"/>
        <v xml:space="preserve"> </v>
      </c>
      <c r="W34" s="4"/>
      <c r="X34" s="4"/>
      <c r="Y34" s="4"/>
      <c r="Z34" s="4"/>
      <c r="AA34" s="4"/>
      <c r="AB34" s="5"/>
      <c r="AC34" s="6"/>
      <c r="AD34" s="8"/>
      <c r="AE34" s="8"/>
      <c r="AF34" s="8"/>
      <c r="AG34" s="8"/>
      <c r="AH34" s="8"/>
      <c r="AI34" s="8"/>
      <c r="AJ34" s="16"/>
      <c r="AM34" s="40"/>
    </row>
    <row r="35" spans="1:39">
      <c r="A35" s="31"/>
      <c r="B35" s="8"/>
      <c r="C35" s="8"/>
      <c r="D35" s="8"/>
      <c r="E35" s="8"/>
      <c r="F35" s="366"/>
      <c r="G35" s="4"/>
      <c r="H35" s="4"/>
      <c r="I35" s="4"/>
      <c r="J35" s="4"/>
      <c r="K35" s="4"/>
      <c r="L35" s="4"/>
      <c r="M35" s="4"/>
      <c r="N35" s="4"/>
      <c r="O35" s="4"/>
      <c r="P35" s="4"/>
      <c r="Q35" s="4"/>
      <c r="R35" s="4"/>
      <c r="S35" s="4"/>
      <c r="T35" s="4"/>
      <c r="U35" s="4"/>
      <c r="V35" s="4"/>
      <c r="W35" s="4"/>
      <c r="X35" s="4"/>
      <c r="Y35" s="4"/>
      <c r="Z35" s="4"/>
      <c r="AA35" s="4"/>
      <c r="AB35" s="5"/>
      <c r="AC35" s="8"/>
      <c r="AD35" s="8"/>
      <c r="AE35" s="8"/>
      <c r="AF35" s="8"/>
      <c r="AG35" s="8"/>
      <c r="AH35" s="8"/>
      <c r="AI35" s="8"/>
      <c r="AJ35" s="16"/>
      <c r="AM35" s="40"/>
    </row>
    <row r="36" spans="1:39">
      <c r="A36" s="23">
        <v>2</v>
      </c>
      <c r="B36" s="6" t="s">
        <v>50</v>
      </c>
      <c r="C36" s="24"/>
      <c r="D36" s="25">
        <v>10</v>
      </c>
      <c r="E36" s="26">
        <v>5</v>
      </c>
      <c r="F36" s="25"/>
      <c r="G36" s="4"/>
      <c r="H36" s="4"/>
      <c r="I36" s="4"/>
      <c r="J36" s="4"/>
      <c r="K36" s="4"/>
      <c r="L36" s="4"/>
      <c r="M36" s="4"/>
      <c r="N36" s="4"/>
      <c r="O36" s="4"/>
      <c r="P36" s="4"/>
      <c r="Q36" s="4"/>
      <c r="R36" s="4"/>
      <c r="S36" s="4"/>
      <c r="T36" s="4"/>
      <c r="U36" s="4"/>
      <c r="V36" s="4"/>
      <c r="W36" s="4"/>
      <c r="X36" s="4"/>
      <c r="Y36" s="4"/>
      <c r="Z36" s="4"/>
      <c r="AA36" s="4"/>
      <c r="AB36" s="8"/>
      <c r="AC36" s="22"/>
      <c r="AD36" s="22"/>
      <c r="AE36" s="22"/>
      <c r="AF36" s="22"/>
      <c r="AG36" s="22"/>
      <c r="AH36" s="8"/>
      <c r="AI36" s="8"/>
      <c r="AJ36" s="16"/>
      <c r="AM36" s="40"/>
    </row>
    <row r="37" spans="1:39">
      <c r="A37" s="31"/>
      <c r="B37" s="8"/>
      <c r="C37" s="8"/>
      <c r="D37" s="8"/>
      <c r="E37" s="8"/>
      <c r="F37" s="366"/>
      <c r="G37" s="4"/>
      <c r="H37" s="4"/>
      <c r="I37" s="4"/>
      <c r="J37" s="4"/>
      <c r="K37" s="4"/>
      <c r="L37" s="4"/>
      <c r="M37" s="4"/>
      <c r="N37" s="4"/>
      <c r="O37" s="4"/>
      <c r="P37" s="4"/>
      <c r="Q37" s="4"/>
      <c r="R37" s="4"/>
      <c r="S37" s="4"/>
      <c r="T37" s="4"/>
      <c r="U37" s="4"/>
      <c r="V37" s="4"/>
      <c r="W37" s="4"/>
      <c r="X37" s="4"/>
      <c r="Y37" s="4"/>
      <c r="Z37" s="4"/>
      <c r="AA37" s="4"/>
      <c r="AB37" s="5"/>
      <c r="AC37" s="8"/>
      <c r="AD37" s="8"/>
      <c r="AE37" s="8"/>
      <c r="AF37" s="8"/>
      <c r="AG37" s="8"/>
      <c r="AH37" s="8"/>
      <c r="AI37" s="8"/>
      <c r="AJ37" s="16"/>
      <c r="AM37" s="40"/>
    </row>
    <row r="38" spans="1:39">
      <c r="A38" s="21">
        <v>3</v>
      </c>
      <c r="B38" s="39" t="s">
        <v>36</v>
      </c>
      <c r="C38" s="28">
        <v>0.65</v>
      </c>
      <c r="D38" s="29">
        <v>3</v>
      </c>
      <c r="E38" s="30">
        <v>1</v>
      </c>
      <c r="F38" s="11">
        <f>MROUND(BP*C38,AR)</f>
        <v>65</v>
      </c>
      <c r="G38" s="4"/>
      <c r="H38" s="4"/>
      <c r="I38" s="60">
        <f t="shared" ref="I38" si="31">+D38*E38</f>
        <v>3</v>
      </c>
      <c r="J38" s="60">
        <f t="shared" ref="J38:J39" si="32">+I38*F38</f>
        <v>195</v>
      </c>
      <c r="K38" s="4"/>
      <c r="L38" s="4"/>
      <c r="M38" s="4"/>
      <c r="N38" s="4"/>
      <c r="O38" s="4"/>
      <c r="P38" s="4"/>
      <c r="Q38" s="4"/>
      <c r="R38" s="58" t="str">
        <f t="shared" ref="R38:R40" si="33">IF(ISNUMBER(SEARCH("bench",$B38)),IF($C38&gt;=0.5,IF($C38&lt;0.6,$D38*$E38," ")," ")," ")</f>
        <v xml:space="preserve"> </v>
      </c>
      <c r="S38" s="58">
        <f t="shared" ref="S38:S40" si="34">IF(ISNUMBER(SEARCH("bench",$B38)),IF($C38&gt;=0.6,IF($C38&lt;0.7,$D38*$E38," ")," ")," ")</f>
        <v>3</v>
      </c>
      <c r="T38" s="58" t="str">
        <f t="shared" ref="T38:T40" si="35">IF(ISNUMBER(SEARCH("bench",$B38)),IF($C38&gt;=0.7,IF($C38&lt;0.8,$D38*$E38," ")," ")," ")</f>
        <v xml:space="preserve"> </v>
      </c>
      <c r="U38" s="58" t="str">
        <f t="shared" ref="U38:U40" si="36">IF(ISNUMBER(SEARCH("bench",$B38)),IF($C38&gt;=0.8,IF($C38&lt;0.9,$D38*$E38," ")," ")," ")</f>
        <v xml:space="preserve"> </v>
      </c>
      <c r="V38" s="58" t="str">
        <f t="shared" ref="V38:V40" si="37">IF(ISNUMBER(SEARCH("bench",$B38)),IF($C38&gt;=0.9,$D38*$E38," ")," ")</f>
        <v xml:space="preserve"> </v>
      </c>
      <c r="W38" s="4"/>
      <c r="X38" s="4"/>
      <c r="Y38" s="4"/>
      <c r="Z38" s="4"/>
      <c r="AA38" s="4"/>
      <c r="AB38" s="5"/>
      <c r="AC38" s="22"/>
      <c r="AD38" s="8"/>
      <c r="AE38" s="8"/>
      <c r="AF38" s="8"/>
      <c r="AG38" s="8"/>
      <c r="AH38" s="8"/>
      <c r="AI38" s="8"/>
      <c r="AJ38" s="16"/>
      <c r="AM38" s="40"/>
    </row>
    <row r="39" spans="1:39">
      <c r="A39" s="21"/>
      <c r="B39" s="20" t="str">
        <f>+B38</f>
        <v>BenchPress Lockouts</v>
      </c>
      <c r="C39" s="10">
        <v>0.75</v>
      </c>
      <c r="D39" s="11">
        <v>3</v>
      </c>
      <c r="E39" s="12">
        <v>1</v>
      </c>
      <c r="F39" s="11">
        <f>MROUND(BP*C39,AR)</f>
        <v>75</v>
      </c>
      <c r="G39" s="4"/>
      <c r="H39" s="4"/>
      <c r="I39" s="60">
        <f t="shared" ref="I39:I40" si="38">+D39*E39</f>
        <v>3</v>
      </c>
      <c r="J39" s="60">
        <f t="shared" si="32"/>
        <v>225</v>
      </c>
      <c r="K39" s="4"/>
      <c r="L39" s="4"/>
      <c r="M39" s="4"/>
      <c r="N39" s="4"/>
      <c r="O39" s="4"/>
      <c r="P39" s="4"/>
      <c r="Q39" s="4"/>
      <c r="R39" s="58" t="str">
        <f t="shared" si="33"/>
        <v xml:space="preserve"> </v>
      </c>
      <c r="S39" s="58" t="str">
        <f t="shared" si="34"/>
        <v xml:space="preserve"> </v>
      </c>
      <c r="T39" s="58">
        <f t="shared" si="35"/>
        <v>3</v>
      </c>
      <c r="U39" s="58" t="str">
        <f t="shared" si="36"/>
        <v xml:space="preserve"> </v>
      </c>
      <c r="V39" s="58" t="str">
        <f t="shared" si="37"/>
        <v xml:space="preserve"> </v>
      </c>
      <c r="W39" s="4"/>
      <c r="X39" s="4"/>
      <c r="Y39" s="4"/>
      <c r="Z39" s="4"/>
      <c r="AA39" s="4"/>
      <c r="AB39" s="5"/>
      <c r="AC39" s="7"/>
      <c r="AD39" s="8"/>
      <c r="AE39" s="8"/>
      <c r="AF39" s="8"/>
      <c r="AG39" s="8"/>
      <c r="AH39" s="8"/>
      <c r="AI39" s="8"/>
      <c r="AJ39" s="16"/>
      <c r="AM39" s="40"/>
    </row>
    <row r="40" spans="1:39">
      <c r="A40" s="15"/>
      <c r="B40" s="20" t="str">
        <f t="shared" ref="B40" si="39">+B39</f>
        <v>BenchPress Lockouts</v>
      </c>
      <c r="C40" s="10">
        <v>0.85</v>
      </c>
      <c r="D40" s="11">
        <v>3</v>
      </c>
      <c r="E40" s="12">
        <v>4</v>
      </c>
      <c r="F40" s="11">
        <f>MROUND(BP*C40,AR)</f>
        <v>85</v>
      </c>
      <c r="G40" s="4"/>
      <c r="H40" s="4"/>
      <c r="I40" s="60">
        <f t="shared" si="38"/>
        <v>12</v>
      </c>
      <c r="J40" s="60">
        <f>+I40*F40</f>
        <v>1020</v>
      </c>
      <c r="K40" s="4"/>
      <c r="L40" s="4"/>
      <c r="M40" s="4"/>
      <c r="N40" s="4"/>
      <c r="O40" s="4"/>
      <c r="P40" s="4"/>
      <c r="Q40" s="4"/>
      <c r="R40" s="58" t="str">
        <f t="shared" si="33"/>
        <v xml:space="preserve"> </v>
      </c>
      <c r="S40" s="58" t="str">
        <f t="shared" si="34"/>
        <v xml:space="preserve"> </v>
      </c>
      <c r="T40" s="58" t="str">
        <f t="shared" si="35"/>
        <v xml:space="preserve"> </v>
      </c>
      <c r="U40" s="58">
        <f t="shared" si="36"/>
        <v>12</v>
      </c>
      <c r="V40" s="58" t="str">
        <f t="shared" si="37"/>
        <v xml:space="preserve"> </v>
      </c>
      <c r="W40" s="4"/>
      <c r="X40" s="4"/>
      <c r="Y40" s="4"/>
      <c r="Z40" s="4"/>
      <c r="AA40" s="4"/>
      <c r="AB40" s="5"/>
      <c r="AC40" s="13"/>
      <c r="AD40" s="13"/>
      <c r="AE40" s="13"/>
      <c r="AF40" s="13"/>
      <c r="AG40" s="8"/>
      <c r="AH40" s="8"/>
      <c r="AI40" s="8"/>
      <c r="AJ40" s="16"/>
      <c r="AM40" s="40"/>
    </row>
    <row r="41" spans="1:39">
      <c r="A41" s="31"/>
      <c r="B41" s="8"/>
      <c r="C41" s="8"/>
      <c r="D41" s="8"/>
      <c r="E41" s="8"/>
      <c r="F41" s="366"/>
      <c r="G41" s="4"/>
      <c r="H41" s="4"/>
      <c r="I41" s="4"/>
      <c r="J41" s="4"/>
      <c r="K41" s="4"/>
      <c r="L41" s="4"/>
      <c r="M41" s="4"/>
      <c r="N41" s="4"/>
      <c r="O41" s="4"/>
      <c r="P41" s="4"/>
      <c r="Q41" s="4"/>
      <c r="R41" s="4"/>
      <c r="S41" s="4"/>
      <c r="T41" s="4"/>
      <c r="U41" s="4"/>
      <c r="V41" s="4"/>
      <c r="W41" s="4"/>
      <c r="X41" s="4"/>
      <c r="Y41" s="4"/>
      <c r="Z41" s="4"/>
      <c r="AA41" s="4"/>
      <c r="AB41" s="8"/>
      <c r="AC41" s="8"/>
      <c r="AD41" s="8"/>
      <c r="AE41" s="8"/>
      <c r="AF41" s="8"/>
      <c r="AG41" s="8"/>
      <c r="AH41" s="8"/>
      <c r="AI41" s="8"/>
      <c r="AJ41" s="16"/>
      <c r="AM41" s="40"/>
    </row>
    <row r="42" spans="1:39">
      <c r="A42" s="23">
        <v>4</v>
      </c>
      <c r="B42" s="6" t="s">
        <v>9</v>
      </c>
      <c r="C42" s="24"/>
      <c r="D42" s="25">
        <v>6</v>
      </c>
      <c r="E42" s="26">
        <v>5</v>
      </c>
      <c r="F42" s="25"/>
      <c r="G42" s="4"/>
      <c r="H42" s="4"/>
      <c r="I42" s="4"/>
      <c r="J42" s="4"/>
      <c r="K42" s="4"/>
      <c r="L42" s="4"/>
      <c r="M42" s="4"/>
      <c r="N42" s="4"/>
      <c r="O42" s="4"/>
      <c r="P42" s="4"/>
      <c r="Q42" s="4"/>
      <c r="R42" s="4"/>
      <c r="S42" s="4"/>
      <c r="T42" s="4"/>
      <c r="U42" s="4"/>
      <c r="V42" s="4"/>
      <c r="W42" s="4"/>
      <c r="X42" s="4"/>
      <c r="Y42" s="4"/>
      <c r="Z42" s="4"/>
      <c r="AA42" s="4"/>
      <c r="AB42" s="8"/>
      <c r="AC42" s="22"/>
      <c r="AD42" s="22"/>
      <c r="AE42" s="22"/>
      <c r="AF42" s="22"/>
      <c r="AG42" s="22"/>
      <c r="AH42" s="8"/>
      <c r="AI42" s="8"/>
      <c r="AJ42" s="16"/>
      <c r="AM42" s="40"/>
    </row>
    <row r="43" spans="1:39">
      <c r="A43" s="23">
        <v>5</v>
      </c>
      <c r="B43" s="6" t="s">
        <v>10</v>
      </c>
      <c r="C43" s="24"/>
      <c r="D43" s="25">
        <v>8</v>
      </c>
      <c r="E43" s="26">
        <v>4</v>
      </c>
      <c r="F43" s="25"/>
      <c r="G43" s="4"/>
      <c r="H43" s="4"/>
      <c r="I43" s="4"/>
      <c r="J43" s="4"/>
      <c r="K43" s="4"/>
      <c r="L43" s="4"/>
      <c r="M43" s="4"/>
      <c r="N43" s="4"/>
      <c r="O43" s="4"/>
      <c r="P43" s="4"/>
      <c r="Q43" s="4"/>
      <c r="R43" s="4"/>
      <c r="S43" s="4"/>
      <c r="T43" s="4"/>
      <c r="U43" s="4"/>
      <c r="V43" s="4"/>
      <c r="W43" s="4"/>
      <c r="X43" s="4"/>
      <c r="Y43" s="4"/>
      <c r="Z43" s="4"/>
      <c r="AA43" s="4"/>
      <c r="AB43" s="27"/>
      <c r="AC43" s="22"/>
      <c r="AD43" s="22"/>
      <c r="AE43" s="22"/>
      <c r="AF43" s="6"/>
      <c r="AG43" s="27"/>
      <c r="AH43" s="27"/>
      <c r="AI43" s="27"/>
      <c r="AJ43" s="19"/>
      <c r="AM43" s="40"/>
    </row>
    <row r="44" spans="1:39" ht="15" thickBot="1">
      <c r="G44" s="4"/>
      <c r="H44" s="4"/>
      <c r="I44" s="4"/>
      <c r="J44" s="4"/>
      <c r="K44" s="4"/>
      <c r="L44" s="4"/>
      <c r="M44" s="4"/>
      <c r="N44" s="4"/>
      <c r="O44" s="4"/>
      <c r="P44" s="4"/>
      <c r="Q44" s="4"/>
      <c r="R44" s="4"/>
      <c r="S44" s="4"/>
      <c r="T44" s="4"/>
      <c r="U44" s="4"/>
      <c r="V44" s="4"/>
      <c r="W44" s="4"/>
      <c r="X44" s="4"/>
      <c r="Y44" s="4"/>
      <c r="Z44" s="4"/>
      <c r="AA44" s="4"/>
      <c r="AM44" s="40"/>
    </row>
    <row r="45" spans="1:39" ht="15" thickBot="1">
      <c r="A45" s="409" t="s">
        <v>22</v>
      </c>
      <c r="B45" s="410"/>
      <c r="C45" s="59" t="s">
        <v>0</v>
      </c>
      <c r="D45" s="59" t="s">
        <v>5</v>
      </c>
      <c r="E45" s="59" t="s">
        <v>6</v>
      </c>
      <c r="F45" s="369" t="s">
        <v>7</v>
      </c>
      <c r="G45" s="4"/>
      <c r="H45" s="4"/>
      <c r="I45" s="4"/>
      <c r="J45" s="4"/>
      <c r="K45" s="4"/>
      <c r="L45" s="4"/>
      <c r="M45" s="4"/>
      <c r="N45" s="4"/>
      <c r="O45" s="4"/>
      <c r="P45" s="4"/>
      <c r="Q45" s="4"/>
      <c r="R45" s="4"/>
      <c r="S45" s="4"/>
      <c r="T45" s="4"/>
      <c r="U45" s="4"/>
      <c r="V45" s="4"/>
      <c r="W45" s="4"/>
      <c r="X45" s="4"/>
      <c r="Y45" s="4"/>
      <c r="Z45" s="4"/>
      <c r="AA45" s="4"/>
      <c r="AM45" s="40"/>
    </row>
    <row r="46" spans="1:39">
      <c r="G46" s="4"/>
      <c r="H46" s="4"/>
      <c r="I46" s="4"/>
      <c r="J46" s="4"/>
      <c r="K46" s="4"/>
      <c r="L46" s="4"/>
      <c r="M46" s="4"/>
      <c r="N46" s="4"/>
      <c r="O46" s="4"/>
      <c r="P46" s="4"/>
      <c r="Q46" s="4"/>
      <c r="R46" s="4"/>
      <c r="S46" s="4"/>
      <c r="T46" s="4"/>
      <c r="U46" s="4"/>
      <c r="V46" s="4"/>
      <c r="W46" s="4"/>
      <c r="X46" s="4"/>
      <c r="Y46" s="4"/>
      <c r="Z46" s="4"/>
      <c r="AA46" s="4"/>
      <c r="AM46" s="40"/>
    </row>
    <row r="47" spans="1:39">
      <c r="A47" s="21">
        <v>1</v>
      </c>
      <c r="B47" s="9" t="s">
        <v>8</v>
      </c>
      <c r="C47" s="10">
        <v>0.5</v>
      </c>
      <c r="D47" s="11">
        <v>5</v>
      </c>
      <c r="E47" s="12">
        <v>1</v>
      </c>
      <c r="F47" s="11">
        <f>MROUND(BP*C47,AR)</f>
        <v>50</v>
      </c>
      <c r="G47" s="4"/>
      <c r="H47" s="4"/>
      <c r="I47" s="60">
        <f t="shared" ref="I47" si="40">+D47*E47</f>
        <v>5</v>
      </c>
      <c r="J47" s="60">
        <f t="shared" ref="J47:J50" si="41">+I47*F47</f>
        <v>250</v>
      </c>
      <c r="K47" s="4"/>
      <c r="L47" s="4"/>
      <c r="M47" s="4"/>
      <c r="N47" s="4"/>
      <c r="O47" s="4"/>
      <c r="P47" s="4"/>
      <c r="Q47" s="4"/>
      <c r="R47" s="58">
        <f t="shared" ref="R47:R50" si="42">IF(ISNUMBER(SEARCH("bench",$B47)),IF($C47&gt;=0.5,IF($C47&lt;0.6,$D47*$E47," ")," ")," ")</f>
        <v>5</v>
      </c>
      <c r="S47" s="58" t="str">
        <f t="shared" ref="S47:S50" si="43">IF(ISNUMBER(SEARCH("bench",$B47)),IF($C47&gt;=0.6,IF($C47&lt;0.7,$D47*$E47," ")," ")," ")</f>
        <v xml:space="preserve"> </v>
      </c>
      <c r="T47" s="58" t="str">
        <f t="shared" ref="T47:T50" si="44">IF(ISNUMBER(SEARCH("bench",$B47)),IF($C47&gt;=0.7,IF($C47&lt;0.8,$D47*$E47," ")," ")," ")</f>
        <v xml:space="preserve"> </v>
      </c>
      <c r="U47" s="58" t="str">
        <f t="shared" ref="U47:U50" si="45">IF(ISNUMBER(SEARCH("bench",$B47)),IF($C47&gt;=0.8,IF($C47&lt;0.9,$D47*$E47," ")," ")," ")</f>
        <v xml:space="preserve"> </v>
      </c>
      <c r="V47" s="58" t="str">
        <f t="shared" ref="V47:V50" si="46">IF(ISNUMBER(SEARCH("bench",$B47)),IF($C47&gt;=0.9,$D47*$E47," ")," ")</f>
        <v xml:space="preserve"> </v>
      </c>
      <c r="W47" s="4"/>
      <c r="X47" s="4"/>
      <c r="Y47" s="4"/>
      <c r="Z47" s="4"/>
      <c r="AA47" s="4"/>
      <c r="AB47" s="17"/>
      <c r="AC47" s="6"/>
      <c r="AD47" s="18"/>
      <c r="AE47" s="18"/>
      <c r="AF47" s="18"/>
      <c r="AG47" s="18"/>
      <c r="AH47" s="18"/>
      <c r="AI47" s="18"/>
      <c r="AJ47" s="14"/>
      <c r="AM47" s="40"/>
    </row>
    <row r="48" spans="1:39">
      <c r="A48" s="15"/>
      <c r="B48" s="20" t="str">
        <f>+B47</f>
        <v>BenchPress</v>
      </c>
      <c r="C48" s="10">
        <v>0.6</v>
      </c>
      <c r="D48" s="11">
        <v>4</v>
      </c>
      <c r="E48" s="12">
        <v>1</v>
      </c>
      <c r="F48" s="11">
        <f>MROUND(BP*C48,AR)</f>
        <v>60</v>
      </c>
      <c r="G48" s="4"/>
      <c r="H48" s="4"/>
      <c r="I48" s="60">
        <f t="shared" ref="I48:I50" si="47">+D48*E48</f>
        <v>4</v>
      </c>
      <c r="J48" s="60">
        <f t="shared" si="41"/>
        <v>240</v>
      </c>
      <c r="K48" s="4"/>
      <c r="L48" s="4"/>
      <c r="M48" s="4"/>
      <c r="N48" s="4"/>
      <c r="O48" s="4"/>
      <c r="P48" s="4"/>
      <c r="Q48" s="4"/>
      <c r="R48" s="58" t="str">
        <f t="shared" si="42"/>
        <v xml:space="preserve"> </v>
      </c>
      <c r="S48" s="58">
        <f t="shared" si="43"/>
        <v>4</v>
      </c>
      <c r="T48" s="58" t="str">
        <f t="shared" si="44"/>
        <v xml:space="preserve"> </v>
      </c>
      <c r="U48" s="58" t="str">
        <f t="shared" si="45"/>
        <v xml:space="preserve"> </v>
      </c>
      <c r="V48" s="58" t="str">
        <f t="shared" si="46"/>
        <v xml:space="preserve"> </v>
      </c>
      <c r="W48" s="4"/>
      <c r="X48" s="4"/>
      <c r="Y48" s="4"/>
      <c r="Z48" s="4"/>
      <c r="AA48" s="4"/>
      <c r="AB48" s="5"/>
      <c r="AC48" s="7"/>
      <c r="AD48" s="8"/>
      <c r="AE48" s="8"/>
      <c r="AF48" s="8"/>
      <c r="AG48" s="8"/>
      <c r="AH48" s="8"/>
      <c r="AI48" s="8"/>
      <c r="AJ48" s="16"/>
      <c r="AM48" s="40"/>
    </row>
    <row r="49" spans="1:39">
      <c r="A49" s="21"/>
      <c r="B49" s="20" t="str">
        <f t="shared" ref="B49:B50" si="48">+B48</f>
        <v>BenchPress</v>
      </c>
      <c r="C49" s="10">
        <v>0.7</v>
      </c>
      <c r="D49" s="11">
        <v>3</v>
      </c>
      <c r="E49" s="12">
        <v>2</v>
      </c>
      <c r="F49" s="11">
        <f>MROUND(BP*C49,AR)</f>
        <v>70</v>
      </c>
      <c r="G49" s="4"/>
      <c r="H49" s="4"/>
      <c r="I49" s="60">
        <f t="shared" si="47"/>
        <v>6</v>
      </c>
      <c r="J49" s="60">
        <f t="shared" si="41"/>
        <v>420</v>
      </c>
      <c r="K49" s="4"/>
      <c r="L49" s="4"/>
      <c r="M49" s="4"/>
      <c r="N49" s="4"/>
      <c r="O49" s="4"/>
      <c r="P49" s="4"/>
      <c r="Q49" s="4"/>
      <c r="R49" s="58" t="str">
        <f t="shared" si="42"/>
        <v xml:space="preserve"> </v>
      </c>
      <c r="S49" s="58" t="str">
        <f t="shared" si="43"/>
        <v xml:space="preserve"> </v>
      </c>
      <c r="T49" s="58">
        <f t="shared" si="44"/>
        <v>6</v>
      </c>
      <c r="U49" s="58" t="str">
        <f t="shared" si="45"/>
        <v xml:space="preserve"> </v>
      </c>
      <c r="V49" s="58" t="str">
        <f t="shared" si="46"/>
        <v xml:space="preserve"> </v>
      </c>
      <c r="W49" s="4"/>
      <c r="X49" s="4"/>
      <c r="Y49" s="4"/>
      <c r="Z49" s="4"/>
      <c r="AA49" s="4"/>
      <c r="AB49" s="5"/>
      <c r="AC49" s="7"/>
      <c r="AD49" s="7"/>
      <c r="AE49" s="8"/>
      <c r="AF49" s="8"/>
      <c r="AG49" s="8"/>
      <c r="AH49" s="8"/>
      <c r="AI49" s="8"/>
      <c r="AJ49" s="16"/>
      <c r="AM49" s="40"/>
    </row>
    <row r="50" spans="1:39">
      <c r="A50" s="15"/>
      <c r="B50" s="20" t="str">
        <f t="shared" si="48"/>
        <v>BenchPress</v>
      </c>
      <c r="C50" s="10">
        <v>0.8</v>
      </c>
      <c r="D50" s="11">
        <v>2</v>
      </c>
      <c r="E50" s="12">
        <v>5</v>
      </c>
      <c r="F50" s="11">
        <f>MROUND(BP*C50,AR)</f>
        <v>80</v>
      </c>
      <c r="G50" s="4"/>
      <c r="H50" s="4"/>
      <c r="I50" s="60">
        <f t="shared" si="47"/>
        <v>10</v>
      </c>
      <c r="J50" s="60">
        <f t="shared" si="41"/>
        <v>800</v>
      </c>
      <c r="K50" s="4"/>
      <c r="L50" s="4"/>
      <c r="M50" s="4"/>
      <c r="N50" s="4"/>
      <c r="O50" s="4"/>
      <c r="P50" s="4"/>
      <c r="Q50" s="4"/>
      <c r="R50" s="58" t="str">
        <f t="shared" si="42"/>
        <v xml:space="preserve"> </v>
      </c>
      <c r="S50" s="58" t="str">
        <f t="shared" si="43"/>
        <v xml:space="preserve"> </v>
      </c>
      <c r="T50" s="58" t="str">
        <f t="shared" si="44"/>
        <v xml:space="preserve"> </v>
      </c>
      <c r="U50" s="58">
        <f t="shared" si="45"/>
        <v>10</v>
      </c>
      <c r="V50" s="58" t="str">
        <f t="shared" si="46"/>
        <v xml:space="preserve"> </v>
      </c>
      <c r="W50" s="4"/>
      <c r="X50" s="4"/>
      <c r="Y50" s="4"/>
      <c r="Z50" s="4"/>
      <c r="AA50" s="4"/>
      <c r="AB50" s="5"/>
      <c r="AC50" s="22"/>
      <c r="AD50" s="22"/>
      <c r="AE50" s="22"/>
      <c r="AF50" s="22"/>
      <c r="AG50" s="22"/>
      <c r="AH50" s="8"/>
      <c r="AI50" s="8"/>
      <c r="AJ50" s="16"/>
      <c r="AM50" s="40"/>
    </row>
    <row r="51" spans="1:39">
      <c r="A51" s="31"/>
      <c r="B51" s="8"/>
      <c r="C51" s="8"/>
      <c r="D51" s="8"/>
      <c r="E51" s="8"/>
      <c r="F51" s="366"/>
      <c r="G51" s="4"/>
      <c r="H51" s="4"/>
      <c r="I51" s="4"/>
      <c r="J51" s="4"/>
      <c r="K51" s="4"/>
      <c r="L51" s="4"/>
      <c r="M51" s="4"/>
      <c r="N51" s="4"/>
      <c r="O51" s="4"/>
      <c r="P51" s="4"/>
      <c r="Q51" s="4"/>
      <c r="R51" s="4"/>
      <c r="S51" s="4"/>
      <c r="T51" s="4"/>
      <c r="U51" s="4"/>
      <c r="V51" s="4"/>
      <c r="W51" s="4"/>
      <c r="X51" s="4"/>
      <c r="Y51" s="4"/>
      <c r="Z51" s="4"/>
      <c r="AA51" s="4"/>
      <c r="AB51" s="5"/>
      <c r="AC51" s="8"/>
      <c r="AD51" s="8"/>
      <c r="AE51" s="8"/>
      <c r="AF51" s="8"/>
      <c r="AG51" s="8"/>
      <c r="AH51" s="8"/>
      <c r="AI51" s="8"/>
      <c r="AJ51" s="16"/>
      <c r="AM51" s="40"/>
    </row>
    <row r="52" spans="1:39">
      <c r="A52" s="32">
        <v>2</v>
      </c>
      <c r="B52" s="34" t="s">
        <v>2</v>
      </c>
      <c r="C52" s="35">
        <v>0.5</v>
      </c>
      <c r="D52" s="36">
        <v>5</v>
      </c>
      <c r="E52" s="37">
        <v>1</v>
      </c>
      <c r="F52" s="36">
        <f>MROUND(SQ*C52,AR)</f>
        <v>50</v>
      </c>
      <c r="G52" s="4">
        <f>+D52*E52</f>
        <v>5</v>
      </c>
      <c r="H52" s="4">
        <f>+F52*G52</f>
        <v>250</v>
      </c>
      <c r="I52" s="4"/>
      <c r="J52" s="4"/>
      <c r="K52" s="4"/>
      <c r="L52" s="4"/>
      <c r="M52" s="4"/>
      <c r="N52" s="4"/>
      <c r="O52" s="4"/>
      <c r="P52" s="4"/>
      <c r="Q52" s="4"/>
      <c r="R52" s="4"/>
      <c r="S52" s="4"/>
      <c r="T52" s="4"/>
      <c r="U52" s="4"/>
      <c r="V52" s="4"/>
      <c r="W52" s="4"/>
      <c r="X52" s="4"/>
      <c r="Y52" s="4"/>
      <c r="Z52" s="4"/>
      <c r="AA52" s="4"/>
      <c r="AB52" s="5"/>
      <c r="AC52" s="13"/>
      <c r="AD52" s="8"/>
      <c r="AE52" s="8"/>
      <c r="AF52" s="8"/>
      <c r="AG52" s="8"/>
      <c r="AH52" s="8"/>
      <c r="AI52" s="8"/>
      <c r="AJ52" s="16"/>
      <c r="AM52" s="40"/>
    </row>
    <row r="53" spans="1:39">
      <c r="A53" s="38"/>
      <c r="B53" s="33" t="str">
        <f>+B52</f>
        <v>Squat</v>
      </c>
      <c r="C53" s="35">
        <v>0.6</v>
      </c>
      <c r="D53" s="36">
        <v>4</v>
      </c>
      <c r="E53" s="37">
        <v>1</v>
      </c>
      <c r="F53" s="36">
        <f>MROUND(SQ*C53,AR)</f>
        <v>60</v>
      </c>
      <c r="G53" s="4">
        <f t="shared" ref="G53" si="49">+D53*E53</f>
        <v>4</v>
      </c>
      <c r="H53" s="4">
        <f t="shared" ref="H53:H54" si="50">+F53*G53</f>
        <v>240</v>
      </c>
      <c r="I53" s="4"/>
      <c r="J53" s="4"/>
      <c r="K53" s="4"/>
      <c r="L53" s="4"/>
      <c r="M53" s="4"/>
      <c r="N53" s="4"/>
      <c r="O53" s="4"/>
      <c r="P53" s="4"/>
      <c r="Q53" s="4"/>
      <c r="R53" s="4"/>
      <c r="S53" s="4"/>
      <c r="T53" s="4"/>
      <c r="U53" s="4"/>
      <c r="V53" s="4"/>
      <c r="W53" s="4"/>
      <c r="X53" s="4"/>
      <c r="Y53" s="4"/>
      <c r="Z53" s="4"/>
      <c r="AA53" s="4"/>
      <c r="AB53" s="5"/>
      <c r="AC53" s="7"/>
      <c r="AD53" s="8"/>
      <c r="AE53" s="8"/>
      <c r="AF53" s="8"/>
      <c r="AG53" s="8"/>
      <c r="AH53" s="8"/>
      <c r="AI53" s="8"/>
      <c r="AJ53" s="16"/>
      <c r="AM53" s="40"/>
    </row>
    <row r="54" spans="1:39">
      <c r="A54" s="38"/>
      <c r="B54" s="33" t="str">
        <f>+B53</f>
        <v>Squat</v>
      </c>
      <c r="C54" s="35">
        <v>0.65</v>
      </c>
      <c r="D54" s="36">
        <v>3</v>
      </c>
      <c r="E54" s="37">
        <v>4</v>
      </c>
      <c r="F54" s="36">
        <f>MROUND(SQ*C54,AR)</f>
        <v>65</v>
      </c>
      <c r="G54" s="4">
        <f>+D54*E54</f>
        <v>12</v>
      </c>
      <c r="H54" s="4">
        <f t="shared" si="50"/>
        <v>780</v>
      </c>
      <c r="I54" s="4"/>
      <c r="J54" s="4"/>
      <c r="K54" s="4"/>
      <c r="L54" s="4"/>
      <c r="M54" s="4"/>
      <c r="N54" s="4"/>
      <c r="O54" s="4"/>
      <c r="P54" s="4"/>
      <c r="Q54" s="4"/>
      <c r="R54" s="4"/>
      <c r="S54" s="4"/>
      <c r="T54" s="4"/>
      <c r="U54" s="4"/>
      <c r="V54" s="4"/>
      <c r="W54" s="4"/>
      <c r="X54" s="4"/>
      <c r="Y54" s="4"/>
      <c r="Z54" s="4"/>
      <c r="AA54" s="4"/>
      <c r="AB54" s="5"/>
      <c r="AC54" s="13"/>
      <c r="AD54" s="13"/>
      <c r="AE54" s="13"/>
      <c r="AF54" s="13"/>
      <c r="AG54" s="8"/>
      <c r="AH54" s="8"/>
      <c r="AI54" s="8"/>
      <c r="AJ54" s="16"/>
      <c r="AM54" s="40"/>
    </row>
    <row r="55" spans="1:39">
      <c r="A55" s="31"/>
      <c r="B55" s="8"/>
      <c r="C55" s="8"/>
      <c r="D55" s="8"/>
      <c r="E55" s="8"/>
      <c r="F55" s="366"/>
      <c r="G55" s="4"/>
      <c r="H55" s="4"/>
      <c r="I55" s="4"/>
      <c r="J55" s="4"/>
      <c r="K55" s="4"/>
      <c r="L55" s="4"/>
      <c r="M55" s="4"/>
      <c r="N55" s="4"/>
      <c r="O55" s="4"/>
      <c r="P55" s="4"/>
      <c r="Q55" s="4"/>
      <c r="R55" s="4"/>
      <c r="S55" s="4"/>
      <c r="T55" s="4"/>
      <c r="U55" s="4"/>
      <c r="V55" s="4"/>
      <c r="W55" s="4"/>
      <c r="X55" s="4"/>
      <c r="Y55" s="4"/>
      <c r="Z55" s="4"/>
      <c r="AA55" s="4"/>
      <c r="AB55" s="5"/>
      <c r="AC55" s="8"/>
      <c r="AD55" s="8"/>
      <c r="AE55" s="8"/>
      <c r="AF55" s="8"/>
      <c r="AG55" s="8"/>
      <c r="AH55" s="8"/>
      <c r="AI55" s="8"/>
      <c r="AJ55" s="16"/>
      <c r="AM55" s="40"/>
    </row>
    <row r="56" spans="1:39">
      <c r="A56" s="21">
        <v>3</v>
      </c>
      <c r="B56" s="39" t="s">
        <v>23</v>
      </c>
      <c r="C56" s="28">
        <v>0.5</v>
      </c>
      <c r="D56" s="29">
        <v>4</v>
      </c>
      <c r="E56" s="30">
        <v>1</v>
      </c>
      <c r="F56" s="11">
        <f>MROUND(BP*C56,AR)</f>
        <v>50</v>
      </c>
      <c r="G56" s="4"/>
      <c r="H56" s="4"/>
      <c r="I56" s="60">
        <f t="shared" ref="I56" si="51">+D56*E56</f>
        <v>4</v>
      </c>
      <c r="J56" s="60">
        <f t="shared" ref="J56" si="52">+I56*F56</f>
        <v>200</v>
      </c>
      <c r="K56" s="4"/>
      <c r="L56" s="4"/>
      <c r="M56" s="4"/>
      <c r="N56" s="4"/>
      <c r="O56" s="4"/>
      <c r="P56" s="4"/>
      <c r="Q56" s="4"/>
      <c r="R56" s="58">
        <f t="shared" ref="R56:R58" si="53">IF(ISNUMBER(SEARCH("bench",$B56)),IF($C56&gt;=0.5,IF($C56&lt;0.6,$D56*$E56," ")," ")," ")</f>
        <v>4</v>
      </c>
      <c r="S56" s="58" t="str">
        <f t="shared" ref="S56:S58" si="54">IF(ISNUMBER(SEARCH("bench",$B56)),IF($C56&gt;=0.6,IF($C56&lt;0.7,$D56*$E56," ")," ")," ")</f>
        <v xml:space="preserve"> </v>
      </c>
      <c r="T56" s="58" t="str">
        <f t="shared" ref="T56:T58" si="55">IF(ISNUMBER(SEARCH("bench",$B56)),IF($C56&gt;=0.7,IF($C56&lt;0.8,$D56*$E56," ")," ")," ")</f>
        <v xml:space="preserve"> </v>
      </c>
      <c r="U56" s="58" t="str">
        <f t="shared" ref="U56:U58" si="56">IF(ISNUMBER(SEARCH("bench",$B56)),IF($C56&gt;=0.8,IF($C56&lt;0.9,$D56*$E56," ")," ")," ")</f>
        <v xml:space="preserve"> </v>
      </c>
      <c r="V56" s="58" t="str">
        <f t="shared" ref="V56:V58" si="57">IF(ISNUMBER(SEARCH("bench",$B56)),IF($C56&gt;=0.9,$D56*$E56," ")," ")</f>
        <v xml:space="preserve"> </v>
      </c>
      <c r="W56" s="4"/>
      <c r="X56" s="4"/>
      <c r="Y56" s="4"/>
      <c r="Z56" s="4"/>
      <c r="AA56" s="4"/>
      <c r="AB56" s="5"/>
      <c r="AC56" s="22"/>
      <c r="AD56" s="8"/>
      <c r="AE56" s="8"/>
      <c r="AF56" s="8"/>
      <c r="AG56" s="8"/>
      <c r="AH56" s="8"/>
      <c r="AI56" s="8"/>
      <c r="AJ56" s="16"/>
      <c r="AM56" s="40"/>
    </row>
    <row r="57" spans="1:39">
      <c r="A57" s="21"/>
      <c r="B57" s="20" t="str">
        <f>+B56</f>
        <v>Close Grip BenchPress</v>
      </c>
      <c r="C57" s="10">
        <v>0.6</v>
      </c>
      <c r="D57" s="11">
        <v>4</v>
      </c>
      <c r="E57" s="12">
        <v>2</v>
      </c>
      <c r="F57" s="11">
        <f>MROUND(BP*C57,AR)</f>
        <v>60</v>
      </c>
      <c r="G57" s="4"/>
      <c r="H57" s="4"/>
      <c r="I57" s="60">
        <f t="shared" ref="I57:I58" si="58">+D57*E57</f>
        <v>8</v>
      </c>
      <c r="J57" s="60">
        <f t="shared" ref="J57:J58" si="59">+I57*F57</f>
        <v>480</v>
      </c>
      <c r="K57" s="4"/>
      <c r="L57" s="4"/>
      <c r="M57" s="4"/>
      <c r="N57" s="4"/>
      <c r="O57" s="4"/>
      <c r="P57" s="4"/>
      <c r="Q57" s="4"/>
      <c r="R57" s="58" t="str">
        <f t="shared" si="53"/>
        <v xml:space="preserve"> </v>
      </c>
      <c r="S57" s="58">
        <f t="shared" si="54"/>
        <v>8</v>
      </c>
      <c r="T57" s="58" t="str">
        <f t="shared" si="55"/>
        <v xml:space="preserve"> </v>
      </c>
      <c r="U57" s="58" t="str">
        <f t="shared" si="56"/>
        <v xml:space="preserve"> </v>
      </c>
      <c r="V57" s="58" t="str">
        <f t="shared" si="57"/>
        <v xml:space="preserve"> </v>
      </c>
      <c r="W57" s="4"/>
      <c r="X57" s="4"/>
      <c r="Y57" s="4"/>
      <c r="Z57" s="4"/>
      <c r="AA57" s="4"/>
      <c r="AB57" s="5"/>
      <c r="AC57" s="7"/>
      <c r="AD57" s="6"/>
      <c r="AE57" s="8"/>
      <c r="AF57" s="8"/>
      <c r="AG57" s="8"/>
      <c r="AH57" s="8"/>
      <c r="AI57" s="8"/>
      <c r="AJ57" s="16"/>
      <c r="AM57" s="40"/>
    </row>
    <row r="58" spans="1:39">
      <c r="A58" s="15"/>
      <c r="B58" s="20" t="str">
        <f t="shared" ref="B58" si="60">+B57</f>
        <v>Close Grip BenchPress</v>
      </c>
      <c r="C58" s="10">
        <v>0.65</v>
      </c>
      <c r="D58" s="11">
        <v>3</v>
      </c>
      <c r="E58" s="12">
        <v>5</v>
      </c>
      <c r="F58" s="11">
        <f>MROUND(BP*C58,AR)</f>
        <v>65</v>
      </c>
      <c r="G58" s="4"/>
      <c r="H58" s="4"/>
      <c r="I58" s="60">
        <f t="shared" si="58"/>
        <v>15</v>
      </c>
      <c r="J58" s="60">
        <f t="shared" si="59"/>
        <v>975</v>
      </c>
      <c r="K58" s="4"/>
      <c r="L58" s="4"/>
      <c r="M58" s="4"/>
      <c r="N58" s="4"/>
      <c r="O58" s="4"/>
      <c r="P58" s="4"/>
      <c r="Q58" s="4"/>
      <c r="R58" s="58" t="str">
        <f t="shared" si="53"/>
        <v xml:space="preserve"> </v>
      </c>
      <c r="S58" s="58">
        <f t="shared" si="54"/>
        <v>15</v>
      </c>
      <c r="T58" s="58" t="str">
        <f t="shared" si="55"/>
        <v xml:space="preserve"> </v>
      </c>
      <c r="U58" s="58" t="str">
        <f t="shared" si="56"/>
        <v xml:space="preserve"> </v>
      </c>
      <c r="V58" s="58" t="str">
        <f t="shared" si="57"/>
        <v xml:space="preserve"> </v>
      </c>
      <c r="W58" s="4"/>
      <c r="X58" s="4"/>
      <c r="Y58" s="4"/>
      <c r="Z58" s="4"/>
      <c r="AA58" s="4"/>
      <c r="AB58" s="5"/>
      <c r="AC58" s="13"/>
      <c r="AD58" s="13"/>
      <c r="AE58" s="13"/>
      <c r="AF58" s="13"/>
      <c r="AG58" s="6"/>
      <c r="AH58" s="8"/>
      <c r="AI58" s="8"/>
      <c r="AJ58" s="16"/>
      <c r="AM58" s="40"/>
    </row>
    <row r="59" spans="1:39">
      <c r="G59" s="4"/>
      <c r="H59" s="4"/>
      <c r="I59" s="4"/>
      <c r="J59" s="4"/>
      <c r="K59" s="4"/>
      <c r="L59" s="4"/>
      <c r="M59" s="4"/>
      <c r="N59" s="4"/>
      <c r="O59" s="4"/>
      <c r="P59" s="4"/>
      <c r="Q59" s="4"/>
      <c r="R59" s="4"/>
      <c r="S59" s="4"/>
      <c r="T59" s="4"/>
      <c r="U59" s="4"/>
      <c r="V59" s="4"/>
      <c r="W59" s="4"/>
      <c r="X59" s="4"/>
      <c r="Y59" s="4"/>
      <c r="Z59" s="4"/>
      <c r="AA59" s="4"/>
      <c r="AJ59" s="16"/>
      <c r="AM59" s="40"/>
    </row>
    <row r="60" spans="1:39">
      <c r="A60" s="23">
        <v>4</v>
      </c>
      <c r="B60" s="6" t="s">
        <v>3</v>
      </c>
      <c r="C60" s="24"/>
      <c r="D60" s="25">
        <v>8</v>
      </c>
      <c r="E60" s="26">
        <v>5</v>
      </c>
      <c r="F60" s="25"/>
      <c r="G60" s="4"/>
      <c r="H60" s="4"/>
      <c r="I60" s="4"/>
      <c r="J60" s="4"/>
      <c r="K60" s="4"/>
      <c r="L60" s="4"/>
      <c r="M60" s="4"/>
      <c r="N60" s="4"/>
      <c r="O60" s="4"/>
      <c r="P60" s="4"/>
      <c r="Q60" s="4"/>
      <c r="R60" s="4"/>
      <c r="S60" s="4"/>
      <c r="T60" s="4"/>
      <c r="U60" s="4"/>
      <c r="V60" s="4"/>
      <c r="W60" s="4"/>
      <c r="X60" s="4"/>
      <c r="Y60" s="4"/>
      <c r="Z60" s="4"/>
      <c r="AA60" s="4"/>
      <c r="AB60" s="8"/>
      <c r="AC60" s="22"/>
      <c r="AD60" s="22"/>
      <c r="AE60" s="22"/>
      <c r="AF60" s="22"/>
      <c r="AG60" s="22"/>
      <c r="AH60" s="8"/>
      <c r="AI60" s="8"/>
      <c r="AJ60" s="16"/>
      <c r="AM60" s="40"/>
    </row>
    <row r="61" spans="1:39">
      <c r="A61" s="23">
        <v>5</v>
      </c>
      <c r="B61" s="6" t="s">
        <v>58</v>
      </c>
      <c r="C61" s="24"/>
      <c r="D61" s="25">
        <v>8</v>
      </c>
      <c r="E61" s="26">
        <v>5</v>
      </c>
      <c r="F61" s="25"/>
      <c r="G61" s="4"/>
      <c r="H61" s="4"/>
      <c r="I61" s="4"/>
      <c r="J61" s="4"/>
      <c r="K61" s="4"/>
      <c r="L61" s="4"/>
      <c r="M61" s="4"/>
      <c r="N61" s="4"/>
      <c r="O61" s="4"/>
      <c r="P61" s="4"/>
      <c r="Q61" s="4"/>
      <c r="R61" s="4"/>
      <c r="S61" s="4"/>
      <c r="T61" s="4"/>
      <c r="U61" s="4"/>
      <c r="V61" s="4"/>
      <c r="W61" s="4"/>
      <c r="X61" s="4"/>
      <c r="Y61" s="4"/>
      <c r="Z61" s="4"/>
      <c r="AA61" s="4"/>
      <c r="AB61" s="8"/>
      <c r="AC61" s="22"/>
      <c r="AD61" s="22"/>
      <c r="AE61" s="22"/>
      <c r="AF61" s="22"/>
      <c r="AG61" s="22"/>
      <c r="AH61" s="8"/>
      <c r="AI61" s="8"/>
      <c r="AJ61" s="16"/>
      <c r="AM61" s="40"/>
    </row>
    <row r="62" spans="1:39">
      <c r="A62" s="23">
        <v>6</v>
      </c>
      <c r="B62" s="6" t="s">
        <v>4</v>
      </c>
      <c r="C62" s="24"/>
      <c r="D62" s="25">
        <v>10</v>
      </c>
      <c r="E62" s="26">
        <v>5</v>
      </c>
      <c r="F62" s="25"/>
      <c r="G62" s="4"/>
      <c r="H62" s="4"/>
      <c r="I62" s="4"/>
      <c r="J62" s="4"/>
      <c r="K62" s="4"/>
      <c r="L62" s="4"/>
      <c r="M62" s="4"/>
      <c r="N62" s="4"/>
      <c r="O62" s="4"/>
      <c r="P62" s="4"/>
      <c r="Q62" s="4"/>
      <c r="R62" s="4"/>
      <c r="S62" s="4"/>
      <c r="T62" s="4"/>
      <c r="U62" s="4"/>
      <c r="V62" s="4"/>
      <c r="W62" s="4"/>
      <c r="X62" s="4"/>
      <c r="Y62" s="4"/>
      <c r="Z62" s="4"/>
      <c r="AA62" s="4"/>
      <c r="AB62" s="27"/>
      <c r="AC62" s="22"/>
      <c r="AD62" s="22"/>
      <c r="AE62" s="22"/>
      <c r="AF62" s="6"/>
      <c r="AG62" s="6"/>
      <c r="AH62" s="27"/>
      <c r="AI62" s="27"/>
      <c r="AJ62" s="19"/>
      <c r="AM62" s="40"/>
    </row>
    <row r="63" spans="1:39" ht="15" thickBot="1">
      <c r="G63" s="4"/>
      <c r="H63" s="4"/>
      <c r="I63" s="4"/>
      <c r="J63" s="4"/>
      <c r="K63" s="4"/>
      <c r="L63" s="4"/>
      <c r="M63" s="4"/>
      <c r="N63" s="4"/>
      <c r="O63" s="4"/>
      <c r="P63" s="4"/>
      <c r="Q63" s="4"/>
      <c r="R63" s="4"/>
      <c r="S63" s="4"/>
      <c r="T63" s="4"/>
      <c r="U63" s="4"/>
      <c r="V63" s="4"/>
      <c r="W63" s="4"/>
      <c r="X63" s="4"/>
      <c r="Y63" s="4"/>
      <c r="Z63" s="4"/>
      <c r="AA63" s="4"/>
      <c r="AM63" s="40"/>
    </row>
    <row r="64" spans="1:39" ht="15" thickBot="1">
      <c r="A64" s="409" t="s">
        <v>24</v>
      </c>
      <c r="B64" s="410"/>
      <c r="C64" s="59" t="s">
        <v>0</v>
      </c>
      <c r="D64" s="59" t="s">
        <v>5</v>
      </c>
      <c r="E64" s="59" t="s">
        <v>6</v>
      </c>
      <c r="F64" s="369" t="s">
        <v>7</v>
      </c>
      <c r="G64" s="4"/>
      <c r="H64" s="4"/>
      <c r="I64" s="4"/>
      <c r="J64" s="4"/>
      <c r="K64" s="4"/>
      <c r="L64" s="4"/>
      <c r="M64" s="4"/>
      <c r="N64" s="4"/>
      <c r="O64" s="4"/>
      <c r="P64" s="4"/>
      <c r="Q64" s="4"/>
      <c r="R64" s="4"/>
      <c r="S64" s="4"/>
      <c r="T64" s="4"/>
      <c r="U64" s="4"/>
      <c r="V64" s="4"/>
      <c r="W64" s="4"/>
      <c r="X64" s="4"/>
      <c r="Y64" s="4"/>
      <c r="Z64" s="4"/>
      <c r="AA64" s="4"/>
      <c r="AM64" s="40"/>
    </row>
    <row r="65" spans="1:39">
      <c r="G65" s="4"/>
      <c r="H65" s="4"/>
      <c r="I65" s="4"/>
      <c r="J65" s="4"/>
      <c r="K65" s="4"/>
      <c r="L65" s="4"/>
      <c r="M65" s="4"/>
      <c r="N65" s="4"/>
      <c r="O65" s="4"/>
      <c r="P65" s="4"/>
      <c r="Q65" s="4"/>
      <c r="R65" s="4"/>
      <c r="S65" s="4"/>
      <c r="T65" s="4"/>
      <c r="U65" s="4"/>
      <c r="V65" s="4"/>
      <c r="W65" s="4"/>
      <c r="X65" s="4"/>
      <c r="Y65" s="4"/>
      <c r="Z65" s="4"/>
      <c r="AA65" s="4"/>
      <c r="AM65" s="40"/>
    </row>
    <row r="66" spans="1:39">
      <c r="A66" s="42">
        <v>1</v>
      </c>
      <c r="B66" s="6" t="s">
        <v>30</v>
      </c>
      <c r="C66" s="43"/>
      <c r="D66" s="44">
        <v>6</v>
      </c>
      <c r="E66" s="45">
        <v>4</v>
      </c>
      <c r="F66" s="44"/>
      <c r="G66" s="4"/>
      <c r="H66" s="4"/>
      <c r="I66" s="4"/>
      <c r="J66" s="4"/>
      <c r="K66" s="4"/>
      <c r="L66" s="4"/>
      <c r="M66" s="4"/>
      <c r="N66" s="4"/>
      <c r="O66" s="4"/>
      <c r="P66" s="4"/>
      <c r="Q66" s="4"/>
      <c r="R66" s="4"/>
      <c r="S66" s="4"/>
      <c r="T66" s="4"/>
      <c r="U66" s="4"/>
      <c r="V66" s="4"/>
      <c r="W66" s="4"/>
      <c r="X66" s="4"/>
      <c r="Y66" s="4"/>
      <c r="Z66" s="4"/>
      <c r="AA66" s="4"/>
      <c r="AB66" s="18"/>
      <c r="AC66" s="6"/>
      <c r="AD66" s="6"/>
      <c r="AE66" s="6"/>
      <c r="AF66" s="6"/>
      <c r="AG66" s="18"/>
      <c r="AH66" s="18"/>
      <c r="AI66" s="18"/>
      <c r="AJ66" s="14"/>
      <c r="AM66" s="40"/>
    </row>
    <row r="67" spans="1:39">
      <c r="A67" s="42">
        <v>2</v>
      </c>
      <c r="B67" s="6" t="s">
        <v>25</v>
      </c>
      <c r="C67" s="43"/>
      <c r="D67" s="44">
        <v>6</v>
      </c>
      <c r="E67" s="45">
        <v>2</v>
      </c>
      <c r="F67" s="44"/>
      <c r="G67" s="4"/>
      <c r="H67" s="4"/>
      <c r="I67" s="4"/>
      <c r="J67" s="4"/>
      <c r="K67" s="4"/>
      <c r="L67" s="4"/>
      <c r="M67" s="4"/>
      <c r="N67" s="4"/>
      <c r="O67" s="4"/>
      <c r="P67" s="4"/>
      <c r="Q67" s="4"/>
      <c r="R67" s="4"/>
      <c r="S67" s="4"/>
      <c r="T67" s="4"/>
      <c r="U67" s="4"/>
      <c r="V67" s="4"/>
      <c r="W67" s="4"/>
      <c r="X67" s="4"/>
      <c r="Y67" s="4"/>
      <c r="Z67" s="4"/>
      <c r="AA67" s="4"/>
      <c r="AB67" s="8"/>
      <c r="AC67" s="6"/>
      <c r="AD67" s="6"/>
      <c r="AE67" s="8"/>
      <c r="AF67" s="8"/>
      <c r="AG67" s="8"/>
      <c r="AH67" s="8"/>
      <c r="AI67" s="8"/>
      <c r="AJ67" s="16"/>
      <c r="AM67" s="40"/>
    </row>
    <row r="68" spans="1:39">
      <c r="A68" s="42">
        <v>3</v>
      </c>
      <c r="B68" s="6" t="s">
        <v>9</v>
      </c>
      <c r="C68" s="43"/>
      <c r="D68" s="44">
        <v>6</v>
      </c>
      <c r="E68" s="45">
        <v>4</v>
      </c>
      <c r="F68" s="44"/>
      <c r="G68" s="4"/>
      <c r="H68" s="4"/>
      <c r="I68" s="4"/>
      <c r="J68" s="4"/>
      <c r="K68" s="4"/>
      <c r="L68" s="4"/>
      <c r="M68" s="4"/>
      <c r="N68" s="4"/>
      <c r="O68" s="4"/>
      <c r="P68" s="4"/>
      <c r="Q68" s="4"/>
      <c r="R68" s="4"/>
      <c r="S68" s="4"/>
      <c r="T68" s="4"/>
      <c r="U68" s="4"/>
      <c r="V68" s="4"/>
      <c r="W68" s="4"/>
      <c r="X68" s="4"/>
      <c r="Y68" s="4"/>
      <c r="Z68" s="4"/>
      <c r="AA68" s="4"/>
      <c r="AB68" s="8"/>
      <c r="AC68" s="6"/>
      <c r="AD68" s="6"/>
      <c r="AE68" s="6"/>
      <c r="AF68" s="6"/>
      <c r="AG68" s="8"/>
      <c r="AH68" s="8"/>
      <c r="AI68" s="8"/>
      <c r="AJ68" s="16"/>
      <c r="AM68" s="40"/>
    </row>
    <row r="69" spans="1:39">
      <c r="A69" s="42">
        <v>4</v>
      </c>
      <c r="B69" s="6" t="s">
        <v>26</v>
      </c>
      <c r="C69" s="43"/>
      <c r="D69" s="44">
        <v>10</v>
      </c>
      <c r="E69" s="45">
        <v>5</v>
      </c>
      <c r="F69" s="44"/>
      <c r="G69" s="4"/>
      <c r="H69" s="4"/>
      <c r="I69" s="4"/>
      <c r="J69" s="4"/>
      <c r="K69" s="4"/>
      <c r="L69" s="4"/>
      <c r="M69" s="4"/>
      <c r="N69" s="4"/>
      <c r="O69" s="4"/>
      <c r="P69" s="4"/>
      <c r="Q69" s="4"/>
      <c r="R69" s="4"/>
      <c r="S69" s="4"/>
      <c r="T69" s="4"/>
      <c r="U69" s="4"/>
      <c r="V69" s="4"/>
      <c r="W69" s="4"/>
      <c r="X69" s="4"/>
      <c r="Y69" s="4"/>
      <c r="Z69" s="4"/>
      <c r="AA69" s="4"/>
      <c r="AB69" s="8"/>
      <c r="AC69" s="6"/>
      <c r="AD69" s="6"/>
      <c r="AE69" s="6"/>
      <c r="AF69" s="6"/>
      <c r="AG69" s="6"/>
      <c r="AH69" s="8"/>
      <c r="AI69" s="8"/>
      <c r="AJ69" s="16"/>
      <c r="AM69" s="40"/>
    </row>
    <row r="70" spans="1:39">
      <c r="A70" s="42">
        <v>5</v>
      </c>
      <c r="B70" s="6" t="s">
        <v>27</v>
      </c>
      <c r="C70" s="43"/>
      <c r="D70" s="44">
        <v>5</v>
      </c>
      <c r="E70" s="45">
        <v>6</v>
      </c>
      <c r="F70" s="44"/>
      <c r="G70" s="4"/>
      <c r="H70" s="4"/>
      <c r="I70" s="4"/>
      <c r="J70" s="4"/>
      <c r="K70" s="4"/>
      <c r="L70" s="4"/>
      <c r="M70" s="4"/>
      <c r="N70" s="4"/>
      <c r="O70" s="4"/>
      <c r="P70" s="4"/>
      <c r="Q70" s="4"/>
      <c r="R70" s="4"/>
      <c r="S70" s="4"/>
      <c r="T70" s="4"/>
      <c r="U70" s="4"/>
      <c r="V70" s="4"/>
      <c r="W70" s="4"/>
      <c r="X70" s="4"/>
      <c r="Y70" s="4"/>
      <c r="Z70" s="4"/>
      <c r="AA70" s="4"/>
      <c r="AB70" s="27"/>
      <c r="AC70" s="6"/>
      <c r="AD70" s="6"/>
      <c r="AE70" s="6"/>
      <c r="AF70" s="6"/>
      <c r="AG70" s="6"/>
      <c r="AH70" s="6"/>
      <c r="AI70" s="27"/>
      <c r="AJ70" s="19"/>
      <c r="AM70" s="40"/>
    </row>
    <row r="71" spans="1:39" ht="15" thickBot="1">
      <c r="G71" s="62"/>
      <c r="H71" s="62"/>
      <c r="I71" s="62">
        <f>SUM(I7:I70)</f>
        <v>175</v>
      </c>
      <c r="J71" s="62">
        <f>SUM(J7:J70)</f>
        <v>11720</v>
      </c>
      <c r="K71" s="62"/>
      <c r="L71" s="62"/>
      <c r="M71" s="62"/>
      <c r="N71" s="62"/>
      <c r="O71" s="62"/>
      <c r="P71" s="62"/>
      <c r="Q71" s="62"/>
      <c r="R71" s="62">
        <f>SUM(R7:R70)</f>
        <v>30</v>
      </c>
      <c r="S71" s="62">
        <f t="shared" ref="S71:V71" si="61">SUM(S7:S70)</f>
        <v>49</v>
      </c>
      <c r="T71" s="62">
        <f t="shared" si="61"/>
        <v>70</v>
      </c>
      <c r="U71" s="62">
        <f t="shared" si="61"/>
        <v>26</v>
      </c>
      <c r="V71" s="62">
        <f t="shared" si="61"/>
        <v>0</v>
      </c>
      <c r="W71" s="4"/>
      <c r="X71" s="4"/>
      <c r="Y71" s="4"/>
      <c r="Z71" s="4"/>
      <c r="AA71" s="4"/>
      <c r="AM71" s="40"/>
    </row>
    <row r="72" spans="1:39" ht="15.5" thickTop="1" thickBot="1">
      <c r="G72" s="4"/>
      <c r="H72" s="4"/>
      <c r="I72" s="4"/>
      <c r="J72" s="4"/>
      <c r="K72" s="4"/>
      <c r="L72" s="4"/>
      <c r="M72" s="4"/>
      <c r="N72" s="4"/>
      <c r="O72" s="4"/>
      <c r="P72" s="4"/>
      <c r="Q72" s="4"/>
      <c r="R72" s="4"/>
      <c r="S72" s="4"/>
      <c r="T72" s="4"/>
      <c r="U72" s="4"/>
      <c r="V72" s="4"/>
      <c r="W72" s="4"/>
      <c r="X72" s="4"/>
      <c r="Y72" s="4"/>
      <c r="Z72" s="4"/>
      <c r="AA72" s="4"/>
      <c r="AM72" s="40"/>
    </row>
    <row r="73" spans="1:39" ht="15" thickBot="1">
      <c r="A73" s="409" t="s">
        <v>13</v>
      </c>
      <c r="B73" s="410"/>
      <c r="C73" s="59" t="s">
        <v>0</v>
      </c>
      <c r="D73" s="59" t="s">
        <v>5</v>
      </c>
      <c r="E73" s="59" t="s">
        <v>6</v>
      </c>
      <c r="F73" s="369" t="s">
        <v>7</v>
      </c>
      <c r="G73" s="4"/>
      <c r="H73" s="4"/>
      <c r="I73" s="4"/>
      <c r="J73" s="4"/>
      <c r="K73" s="4"/>
      <c r="L73" s="4"/>
      <c r="M73" s="4"/>
      <c r="N73" s="4"/>
      <c r="O73" s="4"/>
      <c r="P73" s="4"/>
      <c r="Q73" s="4"/>
      <c r="R73" s="4"/>
      <c r="S73" s="4"/>
      <c r="T73" s="4"/>
      <c r="U73" s="4"/>
      <c r="V73" s="4"/>
      <c r="W73" s="4"/>
      <c r="X73" s="4"/>
      <c r="Y73" s="4"/>
      <c r="Z73" s="4"/>
      <c r="AA73" s="4"/>
      <c r="AM73" s="40"/>
    </row>
    <row r="74" spans="1:39">
      <c r="G74" s="4"/>
      <c r="H74" s="4"/>
      <c r="I74" s="4"/>
      <c r="J74" s="4"/>
      <c r="K74" s="4"/>
      <c r="L74" s="4"/>
      <c r="M74" s="4"/>
      <c r="N74" s="4"/>
      <c r="O74" s="4"/>
      <c r="P74" s="4"/>
      <c r="Q74" s="4"/>
      <c r="R74" s="4"/>
      <c r="S74" s="4"/>
      <c r="T74" s="4"/>
      <c r="U74" s="4"/>
      <c r="V74" s="4"/>
      <c r="W74" s="4"/>
      <c r="X74" s="4"/>
      <c r="Y74" s="4"/>
      <c r="Z74" s="4"/>
      <c r="AA74" s="4"/>
      <c r="AM74" s="40"/>
    </row>
    <row r="75" spans="1:39">
      <c r="A75" s="21">
        <v>1</v>
      </c>
      <c r="B75" s="9" t="s">
        <v>8</v>
      </c>
      <c r="C75" s="10">
        <v>0.5</v>
      </c>
      <c r="D75" s="11">
        <v>5</v>
      </c>
      <c r="E75" s="12">
        <v>1</v>
      </c>
      <c r="F75" s="11">
        <f>MROUND(BP*C75,AR)</f>
        <v>50</v>
      </c>
      <c r="G75" s="4"/>
      <c r="H75" s="4"/>
      <c r="I75" s="60">
        <f t="shared" ref="I75" si="62">+D75*E75</f>
        <v>5</v>
      </c>
      <c r="J75" s="60">
        <f t="shared" ref="J75" si="63">+I75*F75</f>
        <v>250</v>
      </c>
      <c r="K75" s="4"/>
      <c r="L75" s="4"/>
      <c r="M75" s="4"/>
      <c r="N75" s="4"/>
      <c r="O75" s="4"/>
      <c r="P75" s="4"/>
      <c r="Q75" s="4"/>
      <c r="R75" s="58">
        <f t="shared" ref="R75:R78" si="64">IF(ISNUMBER(SEARCH("bench",$B75)),IF($C75&gt;=0.5,IF($C75&lt;0.6,$D75*$E75," ")," ")," ")</f>
        <v>5</v>
      </c>
      <c r="S75" s="58" t="str">
        <f t="shared" ref="S75:S78" si="65">IF(ISNUMBER(SEARCH("bench",$B75)),IF($C75&gt;=0.6,IF($C75&lt;0.7,$D75*$E75," ")," ")," ")</f>
        <v xml:space="preserve"> </v>
      </c>
      <c r="T75" s="58" t="str">
        <f t="shared" ref="T75:T78" si="66">IF(ISNUMBER(SEARCH("bench",$B75)),IF($C75&gt;=0.7,IF($C75&lt;0.8,$D75*$E75," ")," ")," ")</f>
        <v xml:space="preserve"> </v>
      </c>
      <c r="U75" s="58" t="str">
        <f t="shared" ref="U75:U78" si="67">IF(ISNUMBER(SEARCH("bench",$B75)),IF($C75&gt;=0.8,IF($C75&lt;0.9,$D75*$E75," ")," ")," ")</f>
        <v xml:space="preserve"> </v>
      </c>
      <c r="V75" s="58" t="str">
        <f t="shared" ref="V75:V78" si="68">IF(ISNUMBER(SEARCH("bench",$B75)),IF($C75&gt;=0.9,$D75*$E75," ")," ")</f>
        <v xml:space="preserve"> </v>
      </c>
      <c r="W75" s="4"/>
      <c r="X75" s="4"/>
      <c r="Y75" s="4"/>
      <c r="Z75" s="4"/>
      <c r="AA75" s="4"/>
      <c r="AB75" s="17"/>
      <c r="AC75" s="13"/>
      <c r="AD75" s="18"/>
      <c r="AE75" s="18"/>
      <c r="AF75" s="18"/>
      <c r="AG75" s="18"/>
      <c r="AH75" s="18"/>
      <c r="AI75" s="18"/>
      <c r="AJ75" s="14"/>
      <c r="AM75" s="40"/>
    </row>
    <row r="76" spans="1:39">
      <c r="A76" s="15"/>
      <c r="B76" s="20" t="str">
        <f>+B75</f>
        <v>BenchPress</v>
      </c>
      <c r="C76" s="10">
        <v>0.6</v>
      </c>
      <c r="D76" s="11">
        <v>4</v>
      </c>
      <c r="E76" s="12">
        <v>1</v>
      </c>
      <c r="F76" s="11">
        <f>MROUND(BP*C76,AR)</f>
        <v>60</v>
      </c>
      <c r="G76" s="4"/>
      <c r="H76" s="4"/>
      <c r="I76" s="60">
        <f t="shared" ref="I76:I78" si="69">+D76*E76</f>
        <v>4</v>
      </c>
      <c r="J76" s="60">
        <f t="shared" ref="J76:J78" si="70">+I76*F76</f>
        <v>240</v>
      </c>
      <c r="K76" s="4"/>
      <c r="L76" s="4"/>
      <c r="M76" s="4"/>
      <c r="N76" s="4"/>
      <c r="O76" s="4"/>
      <c r="P76" s="4"/>
      <c r="Q76" s="4"/>
      <c r="R76" s="58" t="str">
        <f t="shared" si="64"/>
        <v xml:space="preserve"> </v>
      </c>
      <c r="S76" s="58">
        <f t="shared" si="65"/>
        <v>4</v>
      </c>
      <c r="T76" s="58" t="str">
        <f t="shared" si="66"/>
        <v xml:space="preserve"> </v>
      </c>
      <c r="U76" s="58" t="str">
        <f t="shared" si="67"/>
        <v xml:space="preserve"> </v>
      </c>
      <c r="V76" s="58" t="str">
        <f t="shared" si="68"/>
        <v xml:space="preserve"> </v>
      </c>
      <c r="W76" s="4"/>
      <c r="X76" s="4"/>
      <c r="Y76" s="4"/>
      <c r="Z76" s="4"/>
      <c r="AA76" s="4"/>
      <c r="AB76" s="5"/>
      <c r="AC76" s="22"/>
      <c r="AD76" s="8"/>
      <c r="AE76" s="8"/>
      <c r="AF76" s="8"/>
      <c r="AG76" s="8"/>
      <c r="AH76" s="8"/>
      <c r="AI76" s="8"/>
      <c r="AJ76" s="16"/>
      <c r="AM76" s="40"/>
    </row>
    <row r="77" spans="1:39">
      <c r="A77" s="21"/>
      <c r="B77" s="20" t="str">
        <f t="shared" ref="B77:B78" si="71">+B76</f>
        <v>BenchPress</v>
      </c>
      <c r="C77" s="10">
        <v>0.7</v>
      </c>
      <c r="D77" s="11">
        <v>3</v>
      </c>
      <c r="E77" s="12">
        <v>2</v>
      </c>
      <c r="F77" s="11">
        <f>MROUND(BP*C77,AR)</f>
        <v>70</v>
      </c>
      <c r="G77" s="4"/>
      <c r="H77" s="4"/>
      <c r="I77" s="60">
        <f t="shared" si="69"/>
        <v>6</v>
      </c>
      <c r="J77" s="60">
        <f t="shared" si="70"/>
        <v>420</v>
      </c>
      <c r="K77" s="4"/>
      <c r="L77" s="4"/>
      <c r="M77" s="4"/>
      <c r="N77" s="4"/>
      <c r="O77" s="4"/>
      <c r="P77" s="4"/>
      <c r="Q77" s="4"/>
      <c r="R77" s="58" t="str">
        <f t="shared" si="64"/>
        <v xml:space="preserve"> </v>
      </c>
      <c r="S77" s="58" t="str">
        <f t="shared" si="65"/>
        <v xml:space="preserve"> </v>
      </c>
      <c r="T77" s="58">
        <f t="shared" si="66"/>
        <v>6</v>
      </c>
      <c r="U77" s="58" t="str">
        <f t="shared" si="67"/>
        <v xml:space="preserve"> </v>
      </c>
      <c r="V77" s="58" t="str">
        <f t="shared" si="68"/>
        <v xml:space="preserve"> </v>
      </c>
      <c r="W77" s="4"/>
      <c r="X77" s="4"/>
      <c r="Y77" s="4"/>
      <c r="Z77" s="4"/>
      <c r="AA77" s="4"/>
      <c r="AB77" s="5"/>
      <c r="AC77" s="7"/>
      <c r="AD77" s="7"/>
      <c r="AE77" s="8"/>
      <c r="AF77" s="8"/>
      <c r="AG77" s="8"/>
      <c r="AH77" s="8"/>
      <c r="AI77" s="8"/>
      <c r="AJ77" s="16"/>
      <c r="AM77" s="40"/>
    </row>
    <row r="78" spans="1:39">
      <c r="A78" s="15"/>
      <c r="B78" s="20" t="str">
        <f t="shared" si="71"/>
        <v>BenchPress</v>
      </c>
      <c r="C78" s="10">
        <v>0.8</v>
      </c>
      <c r="D78" s="11">
        <v>2</v>
      </c>
      <c r="E78" s="12">
        <v>5</v>
      </c>
      <c r="F78" s="11">
        <f>MROUND(BP*C78,AR)</f>
        <v>80</v>
      </c>
      <c r="G78" s="4"/>
      <c r="H78" s="4"/>
      <c r="I78" s="60">
        <f t="shared" si="69"/>
        <v>10</v>
      </c>
      <c r="J78" s="60">
        <f t="shared" si="70"/>
        <v>800</v>
      </c>
      <c r="K78" s="4"/>
      <c r="L78" s="4"/>
      <c r="M78" s="4"/>
      <c r="N78" s="4"/>
      <c r="O78" s="4"/>
      <c r="P78" s="4"/>
      <c r="Q78" s="4"/>
      <c r="R78" s="58" t="str">
        <f t="shared" si="64"/>
        <v xml:space="preserve"> </v>
      </c>
      <c r="S78" s="58" t="str">
        <f t="shared" si="65"/>
        <v xml:space="preserve"> </v>
      </c>
      <c r="T78" s="58" t="str">
        <f t="shared" si="66"/>
        <v xml:space="preserve"> </v>
      </c>
      <c r="U78" s="58">
        <f t="shared" si="67"/>
        <v>10</v>
      </c>
      <c r="V78" s="58" t="str">
        <f t="shared" si="68"/>
        <v xml:space="preserve"> </v>
      </c>
      <c r="W78" s="4"/>
      <c r="X78" s="4"/>
      <c r="Y78" s="4"/>
      <c r="Z78" s="4"/>
      <c r="AA78" s="4"/>
      <c r="AB78" s="5"/>
      <c r="AC78" s="13"/>
      <c r="AD78" s="13"/>
      <c r="AE78" s="13"/>
      <c r="AF78" s="13"/>
      <c r="AG78" s="13"/>
      <c r="AH78" s="8"/>
      <c r="AI78" s="8"/>
      <c r="AJ78" s="16"/>
      <c r="AM78" s="40"/>
    </row>
    <row r="79" spans="1:39">
      <c r="A79" s="31"/>
      <c r="B79" s="8"/>
      <c r="C79" s="8"/>
      <c r="D79" s="8"/>
      <c r="E79" s="8"/>
      <c r="F79" s="366"/>
      <c r="G79" s="4"/>
      <c r="H79" s="4"/>
      <c r="I79" s="4"/>
      <c r="J79" s="4"/>
      <c r="K79" s="4"/>
      <c r="L79" s="4"/>
      <c r="M79" s="4"/>
      <c r="N79" s="4"/>
      <c r="O79" s="4"/>
      <c r="P79" s="4"/>
      <c r="Q79" s="4"/>
      <c r="R79" s="4"/>
      <c r="S79" s="4"/>
      <c r="T79" s="4"/>
      <c r="U79" s="4"/>
      <c r="V79" s="4"/>
      <c r="W79" s="4"/>
      <c r="X79" s="4"/>
      <c r="Y79" s="4"/>
      <c r="Z79" s="4"/>
      <c r="AA79" s="4"/>
      <c r="AB79" s="5"/>
      <c r="AC79" s="8"/>
      <c r="AD79" s="8"/>
      <c r="AE79" s="8"/>
      <c r="AF79" s="8"/>
      <c r="AG79" s="8"/>
      <c r="AH79" s="8"/>
      <c r="AI79" s="8"/>
      <c r="AJ79" s="16"/>
      <c r="AM79" s="40"/>
    </row>
    <row r="80" spans="1:39">
      <c r="A80" s="23">
        <v>2</v>
      </c>
      <c r="B80" s="6" t="s">
        <v>31</v>
      </c>
      <c r="C80" s="24"/>
      <c r="D80" s="25">
        <v>6</v>
      </c>
      <c r="E80" s="26">
        <v>5</v>
      </c>
      <c r="F80" s="25"/>
      <c r="G80" s="4"/>
      <c r="H80" s="4"/>
      <c r="I80" s="4"/>
      <c r="J80" s="4"/>
      <c r="K80" s="4"/>
      <c r="L80" s="4"/>
      <c r="M80" s="4"/>
      <c r="N80" s="4"/>
      <c r="O80" s="4"/>
      <c r="P80" s="4"/>
      <c r="Q80" s="4"/>
      <c r="R80" s="4"/>
      <c r="S80" s="4"/>
      <c r="T80" s="4"/>
      <c r="U80" s="4"/>
      <c r="V80" s="4"/>
      <c r="W80" s="4"/>
      <c r="X80" s="4"/>
      <c r="Y80" s="4"/>
      <c r="Z80" s="4"/>
      <c r="AA80" s="4"/>
      <c r="AB80" s="8"/>
      <c r="AC80" s="22"/>
      <c r="AD80" s="22"/>
      <c r="AE80" s="22"/>
      <c r="AF80" s="22"/>
      <c r="AG80" s="22"/>
      <c r="AH80" s="8"/>
      <c r="AI80" s="8"/>
      <c r="AJ80" s="16"/>
      <c r="AM80" s="40"/>
    </row>
    <row r="81" spans="1:39">
      <c r="A81" s="31"/>
      <c r="B81" s="8"/>
      <c r="C81" s="8"/>
      <c r="D81" s="8"/>
      <c r="E81" s="8"/>
      <c r="F81" s="366"/>
      <c r="G81" s="4"/>
      <c r="H81" s="4"/>
      <c r="I81" s="4"/>
      <c r="J81" s="4"/>
      <c r="K81" s="4"/>
      <c r="L81" s="4"/>
      <c r="M81" s="4"/>
      <c r="N81" s="4"/>
      <c r="O81" s="4"/>
      <c r="P81" s="4"/>
      <c r="Q81" s="4"/>
      <c r="R81" s="4"/>
      <c r="S81" s="4"/>
      <c r="T81" s="4"/>
      <c r="U81" s="4"/>
      <c r="V81" s="4"/>
      <c r="W81" s="4"/>
      <c r="X81" s="4"/>
      <c r="Y81" s="4"/>
      <c r="Z81" s="4"/>
      <c r="AA81" s="4"/>
      <c r="AB81" s="5"/>
      <c r="AC81" s="8"/>
      <c r="AD81" s="8"/>
      <c r="AE81" s="8"/>
      <c r="AF81" s="8"/>
      <c r="AG81" s="8"/>
      <c r="AH81" s="8"/>
      <c r="AI81" s="8"/>
      <c r="AJ81" s="16"/>
      <c r="AM81" s="40"/>
    </row>
    <row r="82" spans="1:39">
      <c r="A82" s="21">
        <v>3</v>
      </c>
      <c r="B82" s="39" t="s">
        <v>8</v>
      </c>
      <c r="C82" s="28">
        <v>0.55000000000000004</v>
      </c>
      <c r="D82" s="29">
        <v>5</v>
      </c>
      <c r="E82" s="30">
        <v>1</v>
      </c>
      <c r="F82" s="11">
        <f>MROUND(BP*C82,AR)</f>
        <v>55</v>
      </c>
      <c r="G82" s="4"/>
      <c r="H82" s="4"/>
      <c r="I82" s="60">
        <f t="shared" ref="I82" si="72">+D82*E82</f>
        <v>5</v>
      </c>
      <c r="J82" s="60">
        <f t="shared" ref="J82" si="73">+I82*F82</f>
        <v>275</v>
      </c>
      <c r="K82" s="4"/>
      <c r="L82" s="4"/>
      <c r="M82" s="4"/>
      <c r="N82" s="4"/>
      <c r="O82" s="4"/>
      <c r="P82" s="4"/>
      <c r="Q82" s="4"/>
      <c r="R82" s="58">
        <f t="shared" ref="R82:R84" si="74">IF(ISNUMBER(SEARCH("bench",$B82)),IF($C82&gt;=0.5,IF($C82&lt;0.6,$D82*$E82," ")," ")," ")</f>
        <v>5</v>
      </c>
      <c r="S82" s="58" t="str">
        <f t="shared" ref="S82:S84" si="75">IF(ISNUMBER(SEARCH("bench",$B82)),IF($C82&gt;=0.6,IF($C82&lt;0.7,$D82*$E82," ")," ")," ")</f>
        <v xml:space="preserve"> </v>
      </c>
      <c r="T82" s="58" t="str">
        <f t="shared" ref="T82:T84" si="76">IF(ISNUMBER(SEARCH("bench",$B82)),IF($C82&gt;=0.7,IF($C82&lt;0.8,$D82*$E82," ")," ")," ")</f>
        <v xml:space="preserve"> </v>
      </c>
      <c r="U82" s="58" t="str">
        <f t="shared" ref="U82:U84" si="77">IF(ISNUMBER(SEARCH("bench",$B82)),IF($C82&gt;=0.8,IF($C82&lt;0.9,$D82*$E82," ")," ")," ")</f>
        <v xml:space="preserve"> </v>
      </c>
      <c r="V82" s="58" t="str">
        <f t="shared" ref="V82:V84" si="78">IF(ISNUMBER(SEARCH("bench",$B82)),IF($C82&gt;=0.9,$D82*$E82," ")," ")</f>
        <v xml:space="preserve"> </v>
      </c>
      <c r="W82" s="4"/>
      <c r="X82" s="4"/>
      <c r="Y82" s="4"/>
      <c r="Z82" s="4"/>
      <c r="AA82" s="4"/>
      <c r="AB82" s="5"/>
      <c r="AC82" s="22"/>
      <c r="AD82" s="8"/>
      <c r="AE82" s="8"/>
      <c r="AF82" s="8"/>
      <c r="AG82" s="8"/>
      <c r="AH82" s="8"/>
      <c r="AI82" s="8"/>
      <c r="AJ82" s="16"/>
      <c r="AM82" s="40"/>
    </row>
    <row r="83" spans="1:39">
      <c r="A83" s="21"/>
      <c r="B83" s="20" t="str">
        <f>+B82</f>
        <v>BenchPress</v>
      </c>
      <c r="C83" s="10">
        <v>0.65</v>
      </c>
      <c r="D83" s="11">
        <v>4</v>
      </c>
      <c r="E83" s="12">
        <v>1</v>
      </c>
      <c r="F83" s="11">
        <f>MROUND(BP*C83,AR)</f>
        <v>65</v>
      </c>
      <c r="G83" s="4"/>
      <c r="H83" s="4"/>
      <c r="I83" s="60">
        <f t="shared" ref="I83:I84" si="79">+D83*E83</f>
        <v>4</v>
      </c>
      <c r="J83" s="60">
        <f t="shared" ref="J83:J84" si="80">+I83*F83</f>
        <v>260</v>
      </c>
      <c r="K83" s="4"/>
      <c r="L83" s="4"/>
      <c r="M83" s="4"/>
      <c r="N83" s="4"/>
      <c r="O83" s="4"/>
      <c r="P83" s="4"/>
      <c r="Q83" s="4"/>
      <c r="R83" s="58" t="str">
        <f t="shared" si="74"/>
        <v xml:space="preserve"> </v>
      </c>
      <c r="S83" s="58">
        <f t="shared" si="75"/>
        <v>4</v>
      </c>
      <c r="T83" s="58" t="str">
        <f t="shared" si="76"/>
        <v xml:space="preserve"> </v>
      </c>
      <c r="U83" s="58" t="str">
        <f t="shared" si="77"/>
        <v xml:space="preserve"> </v>
      </c>
      <c r="V83" s="58" t="str">
        <f t="shared" si="78"/>
        <v xml:space="preserve"> </v>
      </c>
      <c r="W83" s="4"/>
      <c r="X83" s="4"/>
      <c r="Y83" s="4"/>
      <c r="Z83" s="4"/>
      <c r="AA83" s="4"/>
      <c r="AB83" s="5"/>
      <c r="AC83" s="7"/>
      <c r="AD83" s="8"/>
      <c r="AE83" s="8"/>
      <c r="AF83" s="8"/>
      <c r="AG83" s="8"/>
      <c r="AH83" s="8"/>
      <c r="AI83" s="8"/>
      <c r="AJ83" s="16"/>
      <c r="AM83" s="40"/>
    </row>
    <row r="84" spans="1:39">
      <c r="A84" s="15"/>
      <c r="B84" s="20" t="str">
        <f t="shared" ref="B84" si="81">+B83</f>
        <v>BenchPress</v>
      </c>
      <c r="C84" s="10">
        <v>0.75</v>
      </c>
      <c r="D84" s="11">
        <v>3</v>
      </c>
      <c r="E84" s="12">
        <v>5</v>
      </c>
      <c r="F84" s="11">
        <f>MROUND(BP*C84,AR)</f>
        <v>75</v>
      </c>
      <c r="G84" s="4"/>
      <c r="H84" s="4"/>
      <c r="I84" s="60">
        <f t="shared" si="79"/>
        <v>15</v>
      </c>
      <c r="J84" s="60">
        <f t="shared" si="80"/>
        <v>1125</v>
      </c>
      <c r="K84" s="4"/>
      <c r="L84" s="4"/>
      <c r="M84" s="4"/>
      <c r="N84" s="4"/>
      <c r="O84" s="4"/>
      <c r="P84" s="4"/>
      <c r="Q84" s="4"/>
      <c r="R84" s="58" t="str">
        <f t="shared" si="74"/>
        <v xml:space="preserve"> </v>
      </c>
      <c r="S84" s="58" t="str">
        <f t="shared" si="75"/>
        <v xml:space="preserve"> </v>
      </c>
      <c r="T84" s="58">
        <f t="shared" si="76"/>
        <v>15</v>
      </c>
      <c r="U84" s="58" t="str">
        <f t="shared" si="77"/>
        <v xml:space="preserve"> </v>
      </c>
      <c r="V84" s="58" t="str">
        <f t="shared" si="78"/>
        <v xml:space="preserve"> </v>
      </c>
      <c r="W84" s="4"/>
      <c r="X84" s="4"/>
      <c r="Y84" s="4"/>
      <c r="Z84" s="4"/>
      <c r="AA84" s="4"/>
      <c r="AB84" s="5"/>
      <c r="AC84" s="22"/>
      <c r="AD84" s="22"/>
      <c r="AE84" s="22"/>
      <c r="AF84" s="22"/>
      <c r="AG84" s="22"/>
      <c r="AH84" s="8"/>
      <c r="AI84" s="8"/>
      <c r="AJ84" s="16"/>
      <c r="AM84" s="40"/>
    </row>
    <row r="85" spans="1:39">
      <c r="A85" s="31"/>
      <c r="B85" s="8"/>
      <c r="C85" s="8"/>
      <c r="D85" s="8"/>
      <c r="E85" s="8"/>
      <c r="F85" s="366"/>
      <c r="G85" s="4"/>
      <c r="H85" s="4"/>
      <c r="I85" s="4"/>
      <c r="J85" s="4"/>
      <c r="K85" s="4"/>
      <c r="L85" s="4"/>
      <c r="M85" s="4"/>
      <c r="N85" s="4"/>
      <c r="O85" s="4"/>
      <c r="P85" s="4"/>
      <c r="Q85" s="4"/>
      <c r="R85" s="4"/>
      <c r="S85" s="4"/>
      <c r="T85" s="4"/>
      <c r="U85" s="4"/>
      <c r="V85" s="4"/>
      <c r="W85" s="4"/>
      <c r="X85" s="4"/>
      <c r="Y85" s="4"/>
      <c r="Z85" s="4"/>
      <c r="AA85" s="4"/>
      <c r="AB85" s="8"/>
      <c r="AC85" s="8"/>
      <c r="AD85" s="8"/>
      <c r="AE85" s="8"/>
      <c r="AF85" s="8"/>
      <c r="AG85" s="8"/>
      <c r="AH85" s="8"/>
      <c r="AI85" s="8"/>
      <c r="AJ85" s="16"/>
      <c r="AM85" s="40"/>
    </row>
    <row r="86" spans="1:39">
      <c r="A86" s="23">
        <v>4</v>
      </c>
      <c r="B86" s="6" t="s">
        <v>3</v>
      </c>
      <c r="C86" s="24"/>
      <c r="D86" s="25">
        <v>10</v>
      </c>
      <c r="E86" s="26">
        <v>5</v>
      </c>
      <c r="F86" s="25"/>
      <c r="G86" s="4"/>
      <c r="H86" s="4"/>
      <c r="I86" s="4"/>
      <c r="J86" s="4"/>
      <c r="K86" s="4"/>
      <c r="L86" s="4"/>
      <c r="M86" s="4"/>
      <c r="N86" s="4"/>
      <c r="O86" s="4"/>
      <c r="P86" s="4"/>
      <c r="Q86" s="4"/>
      <c r="R86" s="4"/>
      <c r="S86" s="4"/>
      <c r="T86" s="4"/>
      <c r="U86" s="4"/>
      <c r="V86" s="4"/>
      <c r="W86" s="4"/>
      <c r="X86" s="4"/>
      <c r="Y86" s="4"/>
      <c r="Z86" s="4"/>
      <c r="AA86" s="4"/>
      <c r="AB86" s="8"/>
      <c r="AC86" s="22"/>
      <c r="AD86" s="22"/>
      <c r="AE86" s="22"/>
      <c r="AF86" s="22"/>
      <c r="AG86" s="22"/>
      <c r="AH86" s="8"/>
      <c r="AI86" s="8"/>
      <c r="AJ86" s="16"/>
    </row>
    <row r="87" spans="1:39">
      <c r="A87" s="23">
        <v>5</v>
      </c>
      <c r="B87" s="6" t="s">
        <v>58</v>
      </c>
      <c r="C87" s="24"/>
      <c r="D87" s="25">
        <v>8</v>
      </c>
      <c r="E87" s="26">
        <v>5</v>
      </c>
      <c r="F87" s="25"/>
      <c r="G87" s="4"/>
      <c r="H87" s="4"/>
      <c r="I87" s="4"/>
      <c r="J87" s="4"/>
      <c r="K87" s="4"/>
      <c r="L87" s="4"/>
      <c r="M87" s="4"/>
      <c r="N87" s="4"/>
      <c r="O87" s="4"/>
      <c r="P87" s="4"/>
      <c r="Q87" s="4"/>
      <c r="R87" s="4"/>
      <c r="S87" s="4"/>
      <c r="T87" s="4"/>
      <c r="U87" s="4"/>
      <c r="V87" s="4"/>
      <c r="W87" s="4"/>
      <c r="X87" s="4"/>
      <c r="Y87" s="4"/>
      <c r="Z87" s="4"/>
      <c r="AA87" s="4"/>
      <c r="AB87" s="8"/>
      <c r="AC87" s="22"/>
      <c r="AD87" s="22"/>
      <c r="AE87" s="22"/>
      <c r="AF87" s="22"/>
      <c r="AG87" s="22"/>
      <c r="AH87" s="8"/>
      <c r="AI87" s="8"/>
      <c r="AJ87" s="16"/>
    </row>
    <row r="88" spans="1:39">
      <c r="A88" s="23">
        <v>6</v>
      </c>
      <c r="B88" s="6" t="s">
        <v>4</v>
      </c>
      <c r="C88" s="24"/>
      <c r="D88" s="25">
        <v>10</v>
      </c>
      <c r="E88" s="26">
        <v>3</v>
      </c>
      <c r="F88" s="25"/>
      <c r="G88" s="4"/>
      <c r="H88" s="4"/>
      <c r="I88" s="4"/>
      <c r="J88" s="4"/>
      <c r="K88" s="4"/>
      <c r="L88" s="4"/>
      <c r="M88" s="4"/>
      <c r="N88" s="4"/>
      <c r="O88" s="4"/>
      <c r="P88" s="4"/>
      <c r="Q88" s="4"/>
      <c r="R88" s="4"/>
      <c r="S88" s="4"/>
      <c r="T88" s="4"/>
      <c r="U88" s="4"/>
      <c r="V88" s="4"/>
      <c r="W88" s="4"/>
      <c r="X88" s="4"/>
      <c r="Y88" s="4"/>
      <c r="Z88" s="4"/>
      <c r="AA88" s="4"/>
      <c r="AB88" s="27"/>
      <c r="AC88" s="22"/>
      <c r="AD88" s="22"/>
      <c r="AE88" s="22"/>
      <c r="AF88" s="27"/>
      <c r="AG88" s="27"/>
      <c r="AH88" s="27"/>
      <c r="AI88" s="27"/>
      <c r="AJ88" s="19"/>
    </row>
    <row r="89" spans="1:39" ht="15" thickBot="1">
      <c r="G89" s="4"/>
      <c r="H89" s="4"/>
      <c r="I89" s="4"/>
      <c r="J89" s="4"/>
      <c r="K89" s="4"/>
      <c r="L89" s="4"/>
      <c r="M89" s="4"/>
      <c r="N89" s="4"/>
      <c r="O89" s="4"/>
      <c r="P89" s="4"/>
      <c r="Q89" s="4"/>
      <c r="R89" s="4"/>
      <c r="S89" s="4"/>
      <c r="T89" s="4"/>
      <c r="U89" s="4"/>
      <c r="V89" s="4"/>
      <c r="W89" s="4"/>
      <c r="X89" s="4"/>
      <c r="Y89" s="4"/>
      <c r="Z89" s="4"/>
      <c r="AA89" s="4"/>
    </row>
    <row r="90" spans="1:39" ht="15" thickBot="1">
      <c r="A90" s="409" t="s">
        <v>14</v>
      </c>
      <c r="B90" s="410"/>
      <c r="C90" s="59" t="s">
        <v>0</v>
      </c>
      <c r="D90" s="59" t="s">
        <v>5</v>
      </c>
      <c r="E90" s="59" t="s">
        <v>6</v>
      </c>
      <c r="F90" s="369" t="s">
        <v>7</v>
      </c>
      <c r="G90" s="4"/>
      <c r="H90" s="4"/>
      <c r="I90" s="4"/>
      <c r="J90" s="4"/>
      <c r="K90" s="4"/>
      <c r="L90" s="4"/>
      <c r="M90" s="4"/>
      <c r="N90" s="4"/>
      <c r="O90" s="4"/>
      <c r="P90" s="4"/>
      <c r="Q90" s="4"/>
      <c r="R90" s="4"/>
      <c r="S90" s="4"/>
      <c r="T90" s="4"/>
      <c r="U90" s="4"/>
      <c r="V90" s="4"/>
      <c r="W90" s="4"/>
      <c r="X90" s="4"/>
      <c r="Y90" s="4"/>
      <c r="Z90" s="4"/>
      <c r="AA90" s="4"/>
    </row>
    <row r="91" spans="1:39">
      <c r="G91" s="4"/>
      <c r="H91" s="4"/>
      <c r="I91" s="4"/>
      <c r="J91" s="4"/>
      <c r="K91" s="4"/>
      <c r="L91" s="4"/>
      <c r="M91" s="4"/>
      <c r="N91" s="4"/>
      <c r="O91" s="4"/>
      <c r="P91" s="4"/>
      <c r="Q91" s="4"/>
      <c r="R91" s="4"/>
      <c r="S91" s="4"/>
      <c r="T91" s="4"/>
      <c r="U91" s="4"/>
      <c r="V91" s="4"/>
      <c r="W91" s="4"/>
      <c r="X91" s="4"/>
      <c r="Y91" s="4"/>
      <c r="Z91" s="4"/>
      <c r="AA91" s="4"/>
    </row>
    <row r="92" spans="1:39">
      <c r="A92" s="21">
        <v>1</v>
      </c>
      <c r="B92" s="9" t="s">
        <v>8</v>
      </c>
      <c r="C92" s="10">
        <v>0.5</v>
      </c>
      <c r="D92" s="11">
        <v>6</v>
      </c>
      <c r="E92" s="12">
        <v>1</v>
      </c>
      <c r="F92" s="11">
        <f t="shared" ref="F92:F101" si="82">MROUND(BP*C92,AR)</f>
        <v>50</v>
      </c>
      <c r="G92" s="4"/>
      <c r="H92" s="4"/>
      <c r="I92" s="60">
        <f t="shared" ref="I92" si="83">+D92*E92</f>
        <v>6</v>
      </c>
      <c r="J92" s="60">
        <f t="shared" ref="J92" si="84">+I92*F92</f>
        <v>300</v>
      </c>
      <c r="K92" s="4"/>
      <c r="L92" s="4"/>
      <c r="M92" s="4"/>
      <c r="N92" s="4"/>
      <c r="O92" s="4"/>
      <c r="P92" s="4"/>
      <c r="Q92" s="4"/>
      <c r="R92" s="58">
        <f t="shared" ref="R92:R101" si="85">IF(ISNUMBER(SEARCH("bench",$B92)),IF($C92&gt;=0.5,IF($C92&lt;0.6,$D92*$E92," ")," ")," ")</f>
        <v>6</v>
      </c>
      <c r="S92" s="58" t="str">
        <f t="shared" ref="S92:S101" si="86">IF(ISNUMBER(SEARCH("bench",$B92)),IF($C92&gt;=0.6,IF($C92&lt;0.7,$D92*$E92," ")," ")," ")</f>
        <v xml:space="preserve"> </v>
      </c>
      <c r="T92" s="58" t="str">
        <f t="shared" ref="T92:T101" si="87">IF(ISNUMBER(SEARCH("bench",$B92)),IF($C92&gt;=0.7,IF($C92&lt;0.8,$D92*$E92," ")," ")," ")</f>
        <v xml:space="preserve"> </v>
      </c>
      <c r="U92" s="58" t="str">
        <f t="shared" ref="U92:U101" si="88">IF(ISNUMBER(SEARCH("bench",$B92)),IF($C92&gt;=0.8,IF($C92&lt;0.9,$D92*$E92," ")," ")," ")</f>
        <v xml:space="preserve"> </v>
      </c>
      <c r="V92" s="58" t="str">
        <f t="shared" ref="V92:V101" si="89">IF(ISNUMBER(SEARCH("bench",$B92)),IF($C92&gt;=0.9,$D92*$E92," ")," ")</f>
        <v xml:space="preserve"> </v>
      </c>
      <c r="W92" s="4"/>
      <c r="X92" s="4"/>
      <c r="Y92" s="4"/>
      <c r="Z92" s="4"/>
      <c r="AA92" s="4"/>
      <c r="AB92" s="17"/>
      <c r="AC92" s="6"/>
      <c r="AD92" s="18"/>
      <c r="AE92" s="18"/>
      <c r="AF92" s="18"/>
      <c r="AG92" s="18"/>
      <c r="AH92" s="18"/>
      <c r="AI92" s="18"/>
      <c r="AJ92" s="14"/>
      <c r="AM92" s="40"/>
    </row>
    <row r="93" spans="1:39">
      <c r="A93" s="15"/>
      <c r="B93" s="20" t="str">
        <f>+B92</f>
        <v>BenchPress</v>
      </c>
      <c r="C93" s="10">
        <v>0.6</v>
      </c>
      <c r="D93" s="11">
        <v>5</v>
      </c>
      <c r="E93" s="12">
        <v>1</v>
      </c>
      <c r="F93" s="11">
        <f t="shared" si="82"/>
        <v>60</v>
      </c>
      <c r="G93" s="4"/>
      <c r="H93" s="4"/>
      <c r="I93" s="60">
        <f t="shared" ref="I93:I101" si="90">+D93*E93</f>
        <v>5</v>
      </c>
      <c r="J93" s="60">
        <f t="shared" ref="J93:J101" si="91">+I93*F93</f>
        <v>300</v>
      </c>
      <c r="K93" s="4"/>
      <c r="L93" s="4"/>
      <c r="M93" s="4"/>
      <c r="N93" s="4"/>
      <c r="O93" s="4"/>
      <c r="P93" s="4"/>
      <c r="Q93" s="4"/>
      <c r="R93" s="58" t="str">
        <f t="shared" si="85"/>
        <v xml:space="preserve"> </v>
      </c>
      <c r="S93" s="58">
        <f t="shared" si="86"/>
        <v>5</v>
      </c>
      <c r="T93" s="58" t="str">
        <f t="shared" si="87"/>
        <v xml:space="preserve"> </v>
      </c>
      <c r="U93" s="58" t="str">
        <f t="shared" si="88"/>
        <v xml:space="preserve"> </v>
      </c>
      <c r="V93" s="58" t="str">
        <f t="shared" si="89"/>
        <v xml:space="preserve"> </v>
      </c>
      <c r="W93" s="4"/>
      <c r="X93" s="4"/>
      <c r="Y93" s="4"/>
      <c r="Z93" s="4"/>
      <c r="AA93" s="4"/>
      <c r="AB93" s="5"/>
      <c r="AC93" s="7"/>
      <c r="AD93" s="8"/>
      <c r="AE93" s="8"/>
      <c r="AF93" s="8"/>
      <c r="AG93" s="8"/>
      <c r="AH93" s="8"/>
      <c r="AI93" s="8"/>
      <c r="AJ93" s="16"/>
      <c r="AM93" s="40"/>
    </row>
    <row r="94" spans="1:39">
      <c r="A94" s="21"/>
      <c r="B94" s="20" t="str">
        <f t="shared" ref="B94:B101" si="92">+B93</f>
        <v>BenchPress</v>
      </c>
      <c r="C94" s="10">
        <v>0.7</v>
      </c>
      <c r="D94" s="11">
        <v>4</v>
      </c>
      <c r="E94" s="12">
        <v>2</v>
      </c>
      <c r="F94" s="11">
        <f t="shared" si="82"/>
        <v>70</v>
      </c>
      <c r="G94" s="4"/>
      <c r="H94" s="4"/>
      <c r="I94" s="60">
        <f t="shared" si="90"/>
        <v>8</v>
      </c>
      <c r="J94" s="60">
        <f t="shared" si="91"/>
        <v>560</v>
      </c>
      <c r="K94" s="4"/>
      <c r="L94" s="4"/>
      <c r="M94" s="4"/>
      <c r="N94" s="4"/>
      <c r="O94" s="4"/>
      <c r="P94" s="4"/>
      <c r="Q94" s="4"/>
      <c r="R94" s="58" t="str">
        <f t="shared" si="85"/>
        <v xml:space="preserve"> </v>
      </c>
      <c r="S94" s="58" t="str">
        <f t="shared" si="86"/>
        <v xml:space="preserve"> </v>
      </c>
      <c r="T94" s="58">
        <f t="shared" si="87"/>
        <v>8</v>
      </c>
      <c r="U94" s="58" t="str">
        <f t="shared" si="88"/>
        <v xml:space="preserve"> </v>
      </c>
      <c r="V94" s="58" t="str">
        <f t="shared" si="89"/>
        <v xml:space="preserve"> </v>
      </c>
      <c r="W94" s="4"/>
      <c r="X94" s="4"/>
      <c r="Y94" s="4"/>
      <c r="Z94" s="4"/>
      <c r="AA94" s="4"/>
      <c r="AB94" s="5"/>
      <c r="AC94" s="6"/>
      <c r="AD94" s="6"/>
      <c r="AE94" s="8"/>
      <c r="AF94" s="8"/>
      <c r="AG94" s="8"/>
      <c r="AH94" s="8"/>
      <c r="AI94" s="8"/>
      <c r="AJ94" s="16"/>
      <c r="AM94" s="40"/>
    </row>
    <row r="95" spans="1:39">
      <c r="A95" s="15"/>
      <c r="B95" s="20" t="str">
        <f t="shared" si="92"/>
        <v>BenchPress</v>
      </c>
      <c r="C95" s="10">
        <v>0.75</v>
      </c>
      <c r="D95" s="11">
        <v>3</v>
      </c>
      <c r="E95" s="12">
        <v>2</v>
      </c>
      <c r="F95" s="11">
        <f t="shared" si="82"/>
        <v>75</v>
      </c>
      <c r="G95" s="4"/>
      <c r="H95" s="4"/>
      <c r="I95" s="60">
        <f t="shared" si="90"/>
        <v>6</v>
      </c>
      <c r="J95" s="60">
        <f t="shared" si="91"/>
        <v>450</v>
      </c>
      <c r="K95" s="4"/>
      <c r="L95" s="4"/>
      <c r="M95" s="4"/>
      <c r="N95" s="4"/>
      <c r="O95" s="4"/>
      <c r="P95" s="4"/>
      <c r="Q95" s="4"/>
      <c r="R95" s="58" t="str">
        <f t="shared" si="85"/>
        <v xml:space="preserve"> </v>
      </c>
      <c r="S95" s="58" t="str">
        <f t="shared" si="86"/>
        <v xml:space="preserve"> </v>
      </c>
      <c r="T95" s="58">
        <f t="shared" si="87"/>
        <v>6</v>
      </c>
      <c r="U95" s="58" t="str">
        <f t="shared" si="88"/>
        <v xml:space="preserve"> </v>
      </c>
      <c r="V95" s="58" t="str">
        <f t="shared" si="89"/>
        <v xml:space="preserve"> </v>
      </c>
      <c r="W95" s="4"/>
      <c r="X95" s="4"/>
      <c r="Y95" s="4"/>
      <c r="Z95" s="4"/>
      <c r="AA95" s="4"/>
      <c r="AB95" s="5"/>
      <c r="AC95" s="6"/>
      <c r="AD95" s="6"/>
      <c r="AE95" s="8"/>
      <c r="AF95" s="8"/>
      <c r="AG95" s="8"/>
      <c r="AH95" s="8"/>
      <c r="AI95" s="8"/>
      <c r="AJ95" s="16"/>
      <c r="AM95" s="40"/>
    </row>
    <row r="96" spans="1:39">
      <c r="A96" s="15"/>
      <c r="B96" s="20" t="str">
        <f t="shared" si="92"/>
        <v>BenchPress</v>
      </c>
      <c r="C96" s="10">
        <v>0.8</v>
      </c>
      <c r="D96" s="11">
        <v>2</v>
      </c>
      <c r="E96" s="12">
        <v>2</v>
      </c>
      <c r="F96" s="11">
        <f t="shared" si="82"/>
        <v>80</v>
      </c>
      <c r="G96" s="4"/>
      <c r="H96" s="4"/>
      <c r="I96" s="60">
        <f t="shared" si="90"/>
        <v>4</v>
      </c>
      <c r="J96" s="60">
        <f t="shared" si="91"/>
        <v>320</v>
      </c>
      <c r="K96" s="4"/>
      <c r="L96" s="4"/>
      <c r="M96" s="4"/>
      <c r="N96" s="4"/>
      <c r="O96" s="4"/>
      <c r="P96" s="4"/>
      <c r="Q96" s="4"/>
      <c r="R96" s="58" t="str">
        <f t="shared" si="85"/>
        <v xml:space="preserve"> </v>
      </c>
      <c r="S96" s="58" t="str">
        <f t="shared" si="86"/>
        <v xml:space="preserve"> </v>
      </c>
      <c r="T96" s="58" t="str">
        <f t="shared" si="87"/>
        <v xml:space="preserve"> </v>
      </c>
      <c r="U96" s="58">
        <f t="shared" si="88"/>
        <v>4</v>
      </c>
      <c r="V96" s="58" t="str">
        <f t="shared" si="89"/>
        <v xml:space="preserve"> </v>
      </c>
      <c r="W96" s="4"/>
      <c r="X96" s="4"/>
      <c r="Y96" s="4"/>
      <c r="Z96" s="4"/>
      <c r="AA96" s="4"/>
      <c r="AB96" s="5"/>
      <c r="AC96" s="41"/>
      <c r="AD96" s="6"/>
      <c r="AE96" s="8"/>
      <c r="AF96" s="8"/>
      <c r="AG96" s="8"/>
      <c r="AH96" s="8"/>
      <c r="AI96" s="8"/>
      <c r="AJ96" s="16"/>
      <c r="AM96" s="40"/>
    </row>
    <row r="97" spans="1:39">
      <c r="A97" s="21"/>
      <c r="B97" s="20" t="str">
        <f t="shared" si="92"/>
        <v>BenchPress</v>
      </c>
      <c r="C97" s="10">
        <v>0.85</v>
      </c>
      <c r="D97" s="11">
        <v>2</v>
      </c>
      <c r="E97" s="12">
        <v>1</v>
      </c>
      <c r="F97" s="11">
        <f t="shared" si="82"/>
        <v>85</v>
      </c>
      <c r="G97" s="4"/>
      <c r="H97" s="4"/>
      <c r="I97" s="60">
        <f t="shared" si="90"/>
        <v>2</v>
      </c>
      <c r="J97" s="60">
        <f t="shared" si="91"/>
        <v>170</v>
      </c>
      <c r="K97" s="4"/>
      <c r="L97" s="4"/>
      <c r="M97" s="4"/>
      <c r="N97" s="4"/>
      <c r="O97" s="4"/>
      <c r="P97" s="4"/>
      <c r="Q97" s="4"/>
      <c r="R97" s="58" t="str">
        <f t="shared" si="85"/>
        <v xml:space="preserve"> </v>
      </c>
      <c r="S97" s="58" t="str">
        <f t="shared" si="86"/>
        <v xml:space="preserve"> </v>
      </c>
      <c r="T97" s="58" t="str">
        <f t="shared" si="87"/>
        <v xml:space="preserve"> </v>
      </c>
      <c r="U97" s="58">
        <f t="shared" si="88"/>
        <v>2</v>
      </c>
      <c r="V97" s="58" t="str">
        <f t="shared" si="89"/>
        <v xml:space="preserve"> </v>
      </c>
      <c r="W97" s="4"/>
      <c r="X97" s="4"/>
      <c r="Y97" s="4"/>
      <c r="Z97" s="4"/>
      <c r="AA97" s="4"/>
      <c r="AB97" s="5"/>
      <c r="AC97" s="6"/>
      <c r="AD97" s="8"/>
      <c r="AE97" s="8"/>
      <c r="AF97" s="8"/>
      <c r="AG97" s="8"/>
      <c r="AH97" s="8"/>
      <c r="AI97" s="8"/>
      <c r="AJ97" s="16"/>
      <c r="AM97" s="40"/>
    </row>
    <row r="98" spans="1:39">
      <c r="A98" s="15"/>
      <c r="B98" s="20" t="str">
        <f t="shared" si="92"/>
        <v>BenchPress</v>
      </c>
      <c r="C98" s="10">
        <v>0.8</v>
      </c>
      <c r="D98" s="11">
        <v>2</v>
      </c>
      <c r="E98" s="12">
        <v>2</v>
      </c>
      <c r="F98" s="11">
        <f t="shared" si="82"/>
        <v>80</v>
      </c>
      <c r="G98" s="4"/>
      <c r="H98" s="4"/>
      <c r="I98" s="60">
        <f t="shared" si="90"/>
        <v>4</v>
      </c>
      <c r="J98" s="60">
        <f t="shared" si="91"/>
        <v>320</v>
      </c>
      <c r="K98" s="4"/>
      <c r="L98" s="4"/>
      <c r="M98" s="4"/>
      <c r="N98" s="4"/>
      <c r="O98" s="4"/>
      <c r="P98" s="4"/>
      <c r="Q98" s="4"/>
      <c r="R98" s="58" t="str">
        <f t="shared" si="85"/>
        <v xml:space="preserve"> </v>
      </c>
      <c r="S98" s="58" t="str">
        <f t="shared" si="86"/>
        <v xml:space="preserve"> </v>
      </c>
      <c r="T98" s="58" t="str">
        <f t="shared" si="87"/>
        <v xml:space="preserve"> </v>
      </c>
      <c r="U98" s="58">
        <f t="shared" si="88"/>
        <v>4</v>
      </c>
      <c r="V98" s="58" t="str">
        <f t="shared" si="89"/>
        <v xml:space="preserve"> </v>
      </c>
      <c r="W98" s="4"/>
      <c r="X98" s="4"/>
      <c r="Y98" s="4"/>
      <c r="Z98" s="4"/>
      <c r="AA98" s="4"/>
      <c r="AB98" s="5"/>
      <c r="AC98" s="6"/>
      <c r="AD98" s="6"/>
      <c r="AE98" s="8"/>
      <c r="AF98" s="8"/>
      <c r="AG98" s="8"/>
      <c r="AH98" s="8"/>
      <c r="AI98" s="8"/>
      <c r="AJ98" s="16"/>
      <c r="AM98" s="40"/>
    </row>
    <row r="99" spans="1:39">
      <c r="A99" s="15"/>
      <c r="B99" s="20" t="str">
        <f t="shared" si="92"/>
        <v>BenchPress</v>
      </c>
      <c r="C99" s="10">
        <v>0.75</v>
      </c>
      <c r="D99" s="11">
        <v>3</v>
      </c>
      <c r="E99" s="12">
        <v>2</v>
      </c>
      <c r="F99" s="11">
        <f t="shared" si="82"/>
        <v>75</v>
      </c>
      <c r="G99" s="4"/>
      <c r="H99" s="4"/>
      <c r="I99" s="60">
        <f t="shared" si="90"/>
        <v>6</v>
      </c>
      <c r="J99" s="60">
        <f t="shared" si="91"/>
        <v>450</v>
      </c>
      <c r="K99" s="4"/>
      <c r="L99" s="4"/>
      <c r="M99" s="4"/>
      <c r="N99" s="4"/>
      <c r="O99" s="4"/>
      <c r="P99" s="4"/>
      <c r="Q99" s="4"/>
      <c r="R99" s="58" t="str">
        <f t="shared" si="85"/>
        <v xml:space="preserve"> </v>
      </c>
      <c r="S99" s="58" t="str">
        <f t="shared" si="86"/>
        <v xml:space="preserve"> </v>
      </c>
      <c r="T99" s="58">
        <f t="shared" si="87"/>
        <v>6</v>
      </c>
      <c r="U99" s="58" t="str">
        <f t="shared" si="88"/>
        <v xml:space="preserve"> </v>
      </c>
      <c r="V99" s="58" t="str">
        <f t="shared" si="89"/>
        <v xml:space="preserve"> </v>
      </c>
      <c r="W99" s="4"/>
      <c r="X99" s="4"/>
      <c r="Y99" s="4"/>
      <c r="Z99" s="4"/>
      <c r="AA99" s="4"/>
      <c r="AB99" s="5"/>
      <c r="AC99" s="6"/>
      <c r="AD99" s="6"/>
      <c r="AE99" s="8"/>
      <c r="AF99" s="8"/>
      <c r="AG99" s="8"/>
      <c r="AH99" s="8"/>
      <c r="AI99" s="8"/>
      <c r="AJ99" s="16"/>
      <c r="AM99" s="40"/>
    </row>
    <row r="100" spans="1:39">
      <c r="A100" s="21"/>
      <c r="B100" s="20" t="str">
        <f t="shared" si="92"/>
        <v>BenchPress</v>
      </c>
      <c r="C100" s="10">
        <v>0.65</v>
      </c>
      <c r="D100" s="11">
        <v>5</v>
      </c>
      <c r="E100" s="12">
        <v>1</v>
      </c>
      <c r="F100" s="11">
        <f t="shared" si="82"/>
        <v>65</v>
      </c>
      <c r="G100" s="4"/>
      <c r="H100" s="4"/>
      <c r="I100" s="60">
        <f t="shared" si="90"/>
        <v>5</v>
      </c>
      <c r="J100" s="60">
        <f t="shared" si="91"/>
        <v>325</v>
      </c>
      <c r="K100" s="4"/>
      <c r="L100" s="4"/>
      <c r="M100" s="4"/>
      <c r="N100" s="4"/>
      <c r="O100" s="4"/>
      <c r="P100" s="4"/>
      <c r="Q100" s="4"/>
      <c r="R100" s="58" t="str">
        <f t="shared" si="85"/>
        <v xml:space="preserve"> </v>
      </c>
      <c r="S100" s="58">
        <f t="shared" si="86"/>
        <v>5</v>
      </c>
      <c r="T100" s="58" t="str">
        <f t="shared" si="87"/>
        <v xml:space="preserve"> </v>
      </c>
      <c r="U100" s="58" t="str">
        <f t="shared" si="88"/>
        <v xml:space="preserve"> </v>
      </c>
      <c r="V100" s="58" t="str">
        <f t="shared" si="89"/>
        <v xml:space="preserve"> </v>
      </c>
      <c r="W100" s="4"/>
      <c r="X100" s="4"/>
      <c r="Y100" s="4"/>
      <c r="Z100" s="4"/>
      <c r="AA100" s="4"/>
      <c r="AB100" s="5"/>
      <c r="AC100" s="6"/>
      <c r="AD100" s="8"/>
      <c r="AE100" s="8"/>
      <c r="AF100" s="8"/>
      <c r="AG100" s="8"/>
      <c r="AH100" s="8"/>
      <c r="AI100" s="8"/>
      <c r="AJ100" s="16"/>
      <c r="AM100" s="40"/>
    </row>
    <row r="101" spans="1:39">
      <c r="A101" s="21"/>
      <c r="B101" s="20" t="str">
        <f t="shared" si="92"/>
        <v>BenchPress</v>
      </c>
      <c r="C101" s="10">
        <v>0.55000000000000004</v>
      </c>
      <c r="D101" s="11">
        <v>7</v>
      </c>
      <c r="E101" s="12">
        <v>1</v>
      </c>
      <c r="F101" s="11">
        <f t="shared" si="82"/>
        <v>55</v>
      </c>
      <c r="G101" s="4"/>
      <c r="H101" s="4"/>
      <c r="I101" s="60">
        <f t="shared" si="90"/>
        <v>7</v>
      </c>
      <c r="J101" s="60">
        <f t="shared" si="91"/>
        <v>385</v>
      </c>
      <c r="K101" s="4"/>
      <c r="L101" s="4"/>
      <c r="M101" s="4"/>
      <c r="N101" s="4"/>
      <c r="O101" s="4"/>
      <c r="P101" s="4"/>
      <c r="Q101" s="4"/>
      <c r="R101" s="58">
        <f t="shared" si="85"/>
        <v>7</v>
      </c>
      <c r="S101" s="58" t="str">
        <f t="shared" si="86"/>
        <v xml:space="preserve"> </v>
      </c>
      <c r="T101" s="58" t="str">
        <f t="shared" si="87"/>
        <v xml:space="preserve"> </v>
      </c>
      <c r="U101" s="58" t="str">
        <f t="shared" si="88"/>
        <v xml:space="preserve"> </v>
      </c>
      <c r="V101" s="58" t="str">
        <f t="shared" si="89"/>
        <v xml:space="preserve"> </v>
      </c>
      <c r="W101" s="4"/>
      <c r="X101" s="4"/>
      <c r="Y101" s="4"/>
      <c r="Z101" s="4"/>
      <c r="AA101" s="4"/>
      <c r="AB101" s="5"/>
      <c r="AC101" s="6"/>
      <c r="AD101" s="8"/>
      <c r="AE101" s="8"/>
      <c r="AF101" s="8"/>
      <c r="AG101" s="8"/>
      <c r="AH101" s="8"/>
      <c r="AI101" s="8"/>
      <c r="AJ101" s="16"/>
      <c r="AM101" s="40"/>
    </row>
    <row r="102" spans="1:39">
      <c r="A102" s="31"/>
      <c r="B102" s="8"/>
      <c r="C102" s="8"/>
      <c r="D102" s="8"/>
      <c r="E102" s="8"/>
      <c r="F102" s="366"/>
      <c r="G102" s="4"/>
      <c r="H102" s="4"/>
      <c r="I102" s="4"/>
      <c r="J102" s="4"/>
      <c r="K102" s="4"/>
      <c r="L102" s="4"/>
      <c r="M102" s="4"/>
      <c r="N102" s="4"/>
      <c r="O102" s="4"/>
      <c r="P102" s="4"/>
      <c r="Q102" s="4"/>
      <c r="R102" s="4"/>
      <c r="S102" s="4"/>
      <c r="T102" s="4"/>
      <c r="U102" s="4"/>
      <c r="V102" s="4"/>
      <c r="W102" s="4"/>
      <c r="X102" s="4"/>
      <c r="Y102" s="4"/>
      <c r="Z102" s="4"/>
      <c r="AA102" s="4"/>
      <c r="AB102" s="5"/>
      <c r="AC102" s="8"/>
      <c r="AD102" s="8"/>
      <c r="AE102" s="8"/>
      <c r="AF102" s="8"/>
      <c r="AG102" s="8"/>
      <c r="AH102" s="8"/>
      <c r="AI102" s="8"/>
      <c r="AJ102" s="16"/>
      <c r="AM102" s="40"/>
    </row>
    <row r="103" spans="1:39">
      <c r="A103" s="32">
        <v>2</v>
      </c>
      <c r="B103" s="34" t="s">
        <v>2</v>
      </c>
      <c r="C103" s="35">
        <v>0.5</v>
      </c>
      <c r="D103" s="36">
        <v>5</v>
      </c>
      <c r="E103" s="37">
        <v>1</v>
      </c>
      <c r="F103" s="36">
        <f>MROUND(SQ*C103,AR)</f>
        <v>50</v>
      </c>
      <c r="G103" s="4">
        <f>+D103*E103</f>
        <v>5</v>
      </c>
      <c r="H103" s="4">
        <f>+G103*F103</f>
        <v>250</v>
      </c>
      <c r="I103" s="4"/>
      <c r="J103" s="4"/>
      <c r="K103" s="4"/>
      <c r="L103" s="4"/>
      <c r="M103" s="4"/>
      <c r="N103" s="4"/>
      <c r="O103" s="4"/>
      <c r="P103" s="4"/>
      <c r="Q103" s="4"/>
      <c r="R103" s="4"/>
      <c r="S103" s="4"/>
      <c r="T103" s="4"/>
      <c r="U103" s="4"/>
      <c r="V103" s="4"/>
      <c r="W103" s="4"/>
      <c r="X103" s="4"/>
      <c r="Y103" s="4"/>
      <c r="Z103" s="4"/>
      <c r="AA103" s="4"/>
      <c r="AB103" s="5"/>
      <c r="AC103" s="13"/>
      <c r="AD103" s="8"/>
      <c r="AE103" s="8"/>
      <c r="AF103" s="8"/>
      <c r="AG103" s="8"/>
      <c r="AH103" s="8"/>
      <c r="AI103" s="8"/>
      <c r="AJ103" s="16"/>
      <c r="AM103" s="40"/>
    </row>
    <row r="104" spans="1:39">
      <c r="A104" s="38"/>
      <c r="B104" s="33" t="str">
        <f>+B103</f>
        <v>Squat</v>
      </c>
      <c r="C104" s="35">
        <v>0.6</v>
      </c>
      <c r="D104" s="36">
        <v>5</v>
      </c>
      <c r="E104" s="37">
        <v>1</v>
      </c>
      <c r="F104" s="36">
        <f>MROUND(SQ*C104,AR)</f>
        <v>60</v>
      </c>
      <c r="G104" s="4">
        <f t="shared" ref="G104:G105" si="93">+D104*E104</f>
        <v>5</v>
      </c>
      <c r="H104" s="4">
        <f t="shared" ref="H104:H105" si="94">+G104*F104</f>
        <v>300</v>
      </c>
      <c r="I104" s="4"/>
      <c r="J104" s="4"/>
      <c r="K104" s="4"/>
      <c r="L104" s="4"/>
      <c r="M104" s="4"/>
      <c r="N104" s="4"/>
      <c r="O104" s="4"/>
      <c r="P104" s="4"/>
      <c r="Q104" s="4"/>
      <c r="R104" s="4"/>
      <c r="S104" s="4"/>
      <c r="T104" s="4"/>
      <c r="U104" s="4"/>
      <c r="V104" s="4"/>
      <c r="W104" s="4"/>
      <c r="X104" s="4"/>
      <c r="Y104" s="4"/>
      <c r="Z104" s="4"/>
      <c r="AA104" s="4"/>
      <c r="AB104" s="5"/>
      <c r="AC104" s="7"/>
      <c r="AD104" s="8"/>
      <c r="AE104" s="8"/>
      <c r="AF104" s="8"/>
      <c r="AG104" s="8"/>
      <c r="AH104" s="8"/>
      <c r="AI104" s="8"/>
      <c r="AJ104" s="16"/>
      <c r="AM104" s="40"/>
    </row>
    <row r="105" spans="1:39">
      <c r="A105" s="38"/>
      <c r="B105" s="33" t="str">
        <f>+B104</f>
        <v>Squat</v>
      </c>
      <c r="C105" s="35">
        <v>0.65</v>
      </c>
      <c r="D105" s="36">
        <v>4</v>
      </c>
      <c r="E105" s="37">
        <v>5</v>
      </c>
      <c r="F105" s="36">
        <f>MROUND(SQ*C105,AR)</f>
        <v>65</v>
      </c>
      <c r="G105" s="4">
        <f t="shared" si="93"/>
        <v>20</v>
      </c>
      <c r="H105" s="4">
        <f t="shared" si="94"/>
        <v>1300</v>
      </c>
      <c r="I105" s="4"/>
      <c r="J105" s="4"/>
      <c r="K105" s="4"/>
      <c r="L105" s="4"/>
      <c r="M105" s="4"/>
      <c r="N105" s="4"/>
      <c r="O105" s="4"/>
      <c r="P105" s="4"/>
      <c r="Q105" s="4"/>
      <c r="R105" s="4"/>
      <c r="S105" s="4"/>
      <c r="T105" s="4"/>
      <c r="U105" s="4"/>
      <c r="V105" s="4"/>
      <c r="W105" s="4"/>
      <c r="X105" s="4"/>
      <c r="Y105" s="4"/>
      <c r="Z105" s="4"/>
      <c r="AA105" s="4"/>
      <c r="AB105" s="5"/>
      <c r="AC105" s="13"/>
      <c r="AD105" s="13"/>
      <c r="AE105" s="13"/>
      <c r="AF105" s="13"/>
      <c r="AG105" s="6"/>
      <c r="AH105" s="8"/>
      <c r="AI105" s="8"/>
      <c r="AJ105" s="16"/>
      <c r="AM105" s="40"/>
    </row>
    <row r="106" spans="1:39">
      <c r="A106" s="31"/>
      <c r="B106" s="8"/>
      <c r="C106" s="8"/>
      <c r="D106" s="8"/>
      <c r="E106" s="8"/>
      <c r="F106" s="366"/>
      <c r="G106" s="4"/>
      <c r="H106" s="4"/>
      <c r="I106" s="4"/>
      <c r="J106" s="4"/>
      <c r="K106" s="4"/>
      <c r="L106" s="4"/>
      <c r="M106" s="4"/>
      <c r="N106" s="4"/>
      <c r="O106" s="4"/>
      <c r="P106" s="4"/>
      <c r="Q106" s="4"/>
      <c r="R106" s="4"/>
      <c r="S106" s="4"/>
      <c r="T106" s="4"/>
      <c r="U106" s="4"/>
      <c r="V106" s="4"/>
      <c r="W106" s="4"/>
      <c r="X106" s="4"/>
      <c r="Y106" s="4"/>
      <c r="Z106" s="4"/>
      <c r="AA106" s="4"/>
      <c r="AB106" s="5"/>
      <c r="AC106" s="8"/>
      <c r="AD106" s="8"/>
      <c r="AE106" s="8"/>
      <c r="AF106" s="8"/>
      <c r="AG106" s="8"/>
      <c r="AH106" s="8"/>
      <c r="AI106" s="8"/>
      <c r="AJ106" s="16"/>
      <c r="AM106" s="40"/>
    </row>
    <row r="107" spans="1:39">
      <c r="A107" s="21">
        <v>3</v>
      </c>
      <c r="B107" s="39" t="s">
        <v>32</v>
      </c>
      <c r="C107" s="28">
        <v>0.7</v>
      </c>
      <c r="D107" s="29">
        <v>3</v>
      </c>
      <c r="E107" s="30">
        <v>1</v>
      </c>
      <c r="F107" s="11">
        <f>MROUND(BP*C107,AR)</f>
        <v>70</v>
      </c>
      <c r="G107" s="4"/>
      <c r="H107" s="4"/>
      <c r="I107" s="60">
        <f t="shared" ref="I107" si="95">+D107*E107</f>
        <v>3</v>
      </c>
      <c r="J107" s="60">
        <f t="shared" ref="J107" si="96">+I107*F107</f>
        <v>210</v>
      </c>
      <c r="K107" s="4"/>
      <c r="L107" s="4"/>
      <c r="M107" s="4"/>
      <c r="N107" s="4"/>
      <c r="O107" s="4"/>
      <c r="P107" s="4"/>
      <c r="Q107" s="4"/>
      <c r="R107" s="58" t="str">
        <f t="shared" ref="R107:R109" si="97">IF(ISNUMBER(SEARCH("bench",$B107)),IF($C107&gt;=0.5,IF($C107&lt;0.6,$D107*$E107," ")," ")," ")</f>
        <v xml:space="preserve"> </v>
      </c>
      <c r="S107" s="58" t="str">
        <f t="shared" ref="S107:S109" si="98">IF(ISNUMBER(SEARCH("bench",$B107)),IF($C107&gt;=0.6,IF($C107&lt;0.7,$D107*$E107," ")," ")," ")</f>
        <v xml:space="preserve"> </v>
      </c>
      <c r="T107" s="58">
        <f t="shared" ref="T107:T109" si="99">IF(ISNUMBER(SEARCH("bench",$B107)),IF($C107&gt;=0.7,IF($C107&lt;0.8,$D107*$E107," ")," ")," ")</f>
        <v>3</v>
      </c>
      <c r="U107" s="58" t="str">
        <f t="shared" ref="U107:U109" si="100">IF(ISNUMBER(SEARCH("bench",$B107)),IF($C107&gt;=0.8,IF($C107&lt;0.9,$D107*$E107," ")," ")," ")</f>
        <v xml:space="preserve"> </v>
      </c>
      <c r="V107" s="58" t="str">
        <f t="shared" ref="V107:V109" si="101">IF(ISNUMBER(SEARCH("bench",$B107)),IF($C107&gt;=0.9,$D107*$E107," ")," ")</f>
        <v xml:space="preserve"> </v>
      </c>
      <c r="W107" s="4"/>
      <c r="X107" s="4"/>
      <c r="Y107" s="4"/>
      <c r="Z107" s="4"/>
      <c r="AA107" s="4"/>
      <c r="AB107" s="5"/>
      <c r="AC107" s="22"/>
      <c r="AD107" s="8"/>
      <c r="AE107" s="8"/>
      <c r="AF107" s="8"/>
      <c r="AG107" s="8"/>
      <c r="AH107" s="8"/>
      <c r="AI107" s="8"/>
      <c r="AJ107" s="16"/>
      <c r="AM107" s="40"/>
    </row>
    <row r="108" spans="1:39">
      <c r="A108" s="21"/>
      <c r="B108" s="20" t="str">
        <f>+B107</f>
        <v>BenchPress Lockout</v>
      </c>
      <c r="C108" s="10">
        <v>0.8</v>
      </c>
      <c r="D108" s="11">
        <v>3</v>
      </c>
      <c r="E108" s="12">
        <v>1</v>
      </c>
      <c r="F108" s="11">
        <f>MROUND(BP*C108,AR)</f>
        <v>80</v>
      </c>
      <c r="G108" s="4"/>
      <c r="H108" s="4"/>
      <c r="I108" s="60">
        <f t="shared" ref="I108:I109" si="102">+D108*E108</f>
        <v>3</v>
      </c>
      <c r="J108" s="60">
        <f t="shared" ref="J108:J109" si="103">+I108*F108</f>
        <v>240</v>
      </c>
      <c r="K108" s="4"/>
      <c r="L108" s="4"/>
      <c r="M108" s="4"/>
      <c r="N108" s="4"/>
      <c r="O108" s="4"/>
      <c r="P108" s="4"/>
      <c r="Q108" s="4"/>
      <c r="R108" s="58" t="str">
        <f t="shared" si="97"/>
        <v xml:space="preserve"> </v>
      </c>
      <c r="S108" s="58" t="str">
        <f t="shared" si="98"/>
        <v xml:space="preserve"> </v>
      </c>
      <c r="T108" s="58" t="str">
        <f t="shared" si="99"/>
        <v xml:space="preserve"> </v>
      </c>
      <c r="U108" s="58">
        <f t="shared" si="100"/>
        <v>3</v>
      </c>
      <c r="V108" s="58" t="str">
        <f t="shared" si="101"/>
        <v xml:space="preserve"> </v>
      </c>
      <c r="W108" s="4"/>
      <c r="X108" s="4"/>
      <c r="Y108" s="4"/>
      <c r="Z108" s="4"/>
      <c r="AA108" s="4"/>
      <c r="AB108" s="5"/>
      <c r="AC108" s="7"/>
      <c r="AD108" s="8"/>
      <c r="AE108" s="8"/>
      <c r="AF108" s="8"/>
      <c r="AG108" s="8"/>
      <c r="AH108" s="8"/>
      <c r="AI108" s="8"/>
      <c r="AJ108" s="16"/>
      <c r="AM108" s="40"/>
    </row>
    <row r="109" spans="1:39">
      <c r="A109" s="15"/>
      <c r="B109" s="20" t="str">
        <f t="shared" ref="B109" si="104">+B108</f>
        <v>BenchPress Lockout</v>
      </c>
      <c r="C109" s="10">
        <v>0.9</v>
      </c>
      <c r="D109" s="11">
        <v>3</v>
      </c>
      <c r="E109" s="12">
        <v>3</v>
      </c>
      <c r="F109" s="11">
        <f>MROUND(BP*C109,AR)</f>
        <v>90</v>
      </c>
      <c r="G109" s="4"/>
      <c r="H109" s="4"/>
      <c r="I109" s="60">
        <f t="shared" si="102"/>
        <v>9</v>
      </c>
      <c r="J109" s="60">
        <f t="shared" si="103"/>
        <v>810</v>
      </c>
      <c r="K109" s="4"/>
      <c r="L109" s="4"/>
      <c r="M109" s="4"/>
      <c r="N109" s="4"/>
      <c r="O109" s="4"/>
      <c r="P109" s="4"/>
      <c r="Q109" s="4"/>
      <c r="R109" s="58" t="str">
        <f t="shared" si="97"/>
        <v xml:space="preserve"> </v>
      </c>
      <c r="S109" s="58" t="str">
        <f t="shared" si="98"/>
        <v xml:space="preserve"> </v>
      </c>
      <c r="T109" s="58" t="str">
        <f t="shared" si="99"/>
        <v xml:space="preserve"> </v>
      </c>
      <c r="U109" s="58" t="str">
        <f t="shared" si="100"/>
        <v xml:space="preserve"> </v>
      </c>
      <c r="V109" s="58">
        <f t="shared" si="101"/>
        <v>9</v>
      </c>
      <c r="W109" s="4"/>
      <c r="X109" s="4"/>
      <c r="Y109" s="4"/>
      <c r="Z109" s="4"/>
      <c r="AA109" s="4"/>
      <c r="AB109" s="5"/>
      <c r="AC109" s="13"/>
      <c r="AD109" s="13"/>
      <c r="AE109" s="13"/>
      <c r="AF109" s="8"/>
      <c r="AG109" s="8"/>
      <c r="AH109" s="8"/>
      <c r="AI109" s="8"/>
      <c r="AJ109" s="16"/>
      <c r="AM109" s="40"/>
    </row>
    <row r="110" spans="1:39">
      <c r="A110" s="31"/>
      <c r="B110" s="8"/>
      <c r="C110" s="8"/>
      <c r="D110" s="8"/>
      <c r="E110" s="8"/>
      <c r="F110" s="366"/>
      <c r="G110" s="4"/>
      <c r="H110" s="4"/>
      <c r="I110" s="4"/>
      <c r="J110" s="4"/>
      <c r="K110" s="4"/>
      <c r="L110" s="4"/>
      <c r="M110" s="4"/>
      <c r="N110" s="4"/>
      <c r="O110" s="4"/>
      <c r="P110" s="4"/>
      <c r="Q110" s="4"/>
      <c r="R110" s="4"/>
      <c r="S110" s="4"/>
      <c r="T110" s="4"/>
      <c r="U110" s="4"/>
      <c r="V110" s="4"/>
      <c r="W110" s="4"/>
      <c r="X110" s="4"/>
      <c r="Y110" s="4"/>
      <c r="Z110" s="4"/>
      <c r="AA110" s="4"/>
      <c r="AB110" s="8"/>
      <c r="AC110" s="8"/>
      <c r="AD110" s="8"/>
      <c r="AE110" s="8"/>
      <c r="AF110" s="8"/>
      <c r="AG110" s="8"/>
      <c r="AH110" s="8"/>
      <c r="AI110" s="8"/>
      <c r="AJ110" s="16"/>
      <c r="AM110" s="40"/>
    </row>
    <row r="111" spans="1:39">
      <c r="A111" s="23">
        <v>4</v>
      </c>
      <c r="B111" s="6" t="s">
        <v>51</v>
      </c>
      <c r="C111" s="24"/>
      <c r="D111" s="25">
        <v>10</v>
      </c>
      <c r="E111" s="26">
        <v>3</v>
      </c>
      <c r="F111" s="25"/>
      <c r="G111" s="4"/>
      <c r="H111" s="4"/>
      <c r="I111" s="4"/>
      <c r="J111" s="4"/>
      <c r="K111" s="4"/>
      <c r="L111" s="4"/>
      <c r="M111" s="4"/>
      <c r="N111" s="4"/>
      <c r="O111" s="4"/>
      <c r="P111" s="4"/>
      <c r="Q111" s="4"/>
      <c r="R111" s="4"/>
      <c r="S111" s="4"/>
      <c r="T111" s="4"/>
      <c r="U111" s="4"/>
      <c r="V111" s="4"/>
      <c r="W111" s="4"/>
      <c r="X111" s="4"/>
      <c r="Y111" s="4"/>
      <c r="Z111" s="4"/>
      <c r="AA111" s="4"/>
      <c r="AB111" s="8"/>
      <c r="AC111" s="22"/>
      <c r="AD111" s="22"/>
      <c r="AE111" s="22"/>
      <c r="AF111" s="8"/>
      <c r="AG111" s="8"/>
      <c r="AH111" s="8"/>
      <c r="AI111" s="8"/>
      <c r="AJ111" s="16"/>
      <c r="AM111" s="40"/>
    </row>
    <row r="112" spans="1:39">
      <c r="A112" s="23">
        <v>5</v>
      </c>
      <c r="B112" s="6" t="s">
        <v>10</v>
      </c>
      <c r="C112" s="24"/>
      <c r="D112" s="25">
        <v>8</v>
      </c>
      <c r="E112" s="26">
        <v>4</v>
      </c>
      <c r="F112" s="25"/>
      <c r="G112" s="4"/>
      <c r="H112" s="4"/>
      <c r="I112" s="4"/>
      <c r="J112" s="4"/>
      <c r="K112" s="4"/>
      <c r="L112" s="4"/>
      <c r="M112" s="4"/>
      <c r="N112" s="4"/>
      <c r="O112" s="4"/>
      <c r="P112" s="4"/>
      <c r="Q112" s="4"/>
      <c r="R112" s="4"/>
      <c r="S112" s="4"/>
      <c r="T112" s="4"/>
      <c r="U112" s="4"/>
      <c r="V112" s="4"/>
      <c r="W112" s="4"/>
      <c r="X112" s="4"/>
      <c r="Y112" s="4"/>
      <c r="Z112" s="4"/>
      <c r="AA112" s="4"/>
      <c r="AB112" s="27"/>
      <c r="AC112" s="22"/>
      <c r="AD112" s="22"/>
      <c r="AE112" s="22"/>
      <c r="AF112" s="6"/>
      <c r="AG112" s="27"/>
      <c r="AH112" s="27"/>
      <c r="AI112" s="27"/>
      <c r="AJ112" s="19"/>
      <c r="AM112" s="40"/>
    </row>
    <row r="113" spans="1:39" ht="15" thickBot="1">
      <c r="G113" s="4"/>
      <c r="H113" s="4"/>
      <c r="I113" s="4"/>
      <c r="J113" s="4"/>
      <c r="K113" s="4"/>
      <c r="L113" s="4"/>
      <c r="M113" s="4"/>
      <c r="N113" s="4"/>
      <c r="O113" s="4"/>
      <c r="P113" s="4"/>
      <c r="Q113" s="4"/>
      <c r="R113" s="4"/>
      <c r="S113" s="4"/>
      <c r="T113" s="4"/>
      <c r="U113" s="4"/>
      <c r="V113" s="4"/>
      <c r="W113" s="4"/>
      <c r="X113" s="4"/>
      <c r="Y113" s="4"/>
      <c r="Z113" s="4"/>
      <c r="AA113" s="4"/>
      <c r="AM113" s="40"/>
    </row>
    <row r="114" spans="1:39" ht="15" thickBot="1">
      <c r="A114" s="409" t="s">
        <v>28</v>
      </c>
      <c r="B114" s="410"/>
      <c r="C114" s="59" t="s">
        <v>0</v>
      </c>
      <c r="D114" s="59" t="s">
        <v>5</v>
      </c>
      <c r="E114" s="59" t="s">
        <v>6</v>
      </c>
      <c r="F114" s="369" t="s">
        <v>7</v>
      </c>
      <c r="G114" s="4"/>
      <c r="H114" s="4"/>
      <c r="I114" s="4"/>
      <c r="J114" s="4"/>
      <c r="K114" s="4"/>
      <c r="L114" s="4"/>
      <c r="M114" s="4"/>
      <c r="N114" s="4"/>
      <c r="O114" s="4"/>
      <c r="P114" s="4"/>
      <c r="Q114" s="4"/>
      <c r="R114" s="4"/>
      <c r="S114" s="4"/>
      <c r="T114" s="4"/>
      <c r="U114" s="4"/>
      <c r="V114" s="4"/>
      <c r="W114" s="4"/>
      <c r="X114" s="4"/>
      <c r="Y114" s="4"/>
      <c r="Z114" s="4"/>
      <c r="AA114" s="4"/>
      <c r="AM114" s="40"/>
    </row>
    <row r="115" spans="1:39">
      <c r="G115" s="4"/>
      <c r="H115" s="4"/>
      <c r="I115" s="4"/>
      <c r="J115" s="4"/>
      <c r="K115" s="4"/>
      <c r="L115" s="4"/>
      <c r="M115" s="4"/>
      <c r="N115" s="4"/>
      <c r="O115" s="4"/>
      <c r="P115" s="4"/>
      <c r="Q115" s="4"/>
      <c r="R115" s="4"/>
      <c r="S115" s="4"/>
      <c r="T115" s="4"/>
      <c r="U115" s="4"/>
      <c r="V115" s="4"/>
      <c r="W115" s="4"/>
      <c r="X115" s="4"/>
      <c r="Y115" s="4"/>
      <c r="Z115" s="4"/>
      <c r="AA115" s="4"/>
      <c r="AM115" s="40"/>
    </row>
    <row r="116" spans="1:39">
      <c r="A116" s="21">
        <v>1</v>
      </c>
      <c r="B116" s="9" t="s">
        <v>8</v>
      </c>
      <c r="C116" s="10">
        <v>0.5</v>
      </c>
      <c r="D116" s="11">
        <v>5</v>
      </c>
      <c r="E116" s="12">
        <v>1</v>
      </c>
      <c r="F116" s="11">
        <f>MROUND(BP*C116,AR)</f>
        <v>50</v>
      </c>
      <c r="G116" s="4"/>
      <c r="H116" s="4"/>
      <c r="I116" s="60">
        <f t="shared" ref="I116" si="105">+D116*E116</f>
        <v>5</v>
      </c>
      <c r="J116" s="60">
        <f t="shared" ref="J116" si="106">+I116*F116</f>
        <v>250</v>
      </c>
      <c r="K116" s="4"/>
      <c r="L116" s="4"/>
      <c r="M116" s="4"/>
      <c r="N116" s="4"/>
      <c r="O116" s="4"/>
      <c r="P116" s="4"/>
      <c r="Q116" s="4"/>
      <c r="R116" s="58">
        <f t="shared" ref="R116:R119" si="107">IF(ISNUMBER(SEARCH("bench",$B116)),IF($C116&gt;=0.5,IF($C116&lt;0.6,$D116*$E116," ")," ")," ")</f>
        <v>5</v>
      </c>
      <c r="S116" s="58" t="str">
        <f t="shared" ref="S116:S119" si="108">IF(ISNUMBER(SEARCH("bench",$B116)),IF($C116&gt;=0.6,IF($C116&lt;0.7,$D116*$E116," ")," ")," ")</f>
        <v xml:space="preserve"> </v>
      </c>
      <c r="T116" s="58" t="str">
        <f t="shared" ref="T116:T119" si="109">IF(ISNUMBER(SEARCH("bench",$B116)),IF($C116&gt;=0.7,IF($C116&lt;0.8,$D116*$E116," ")," ")," ")</f>
        <v xml:space="preserve"> </v>
      </c>
      <c r="U116" s="58" t="str">
        <f t="shared" ref="U116:U119" si="110">IF(ISNUMBER(SEARCH("bench",$B116)),IF($C116&gt;=0.8,IF($C116&lt;0.9,$D116*$E116," ")," ")," ")</f>
        <v xml:space="preserve"> </v>
      </c>
      <c r="V116" s="58" t="str">
        <f t="shared" ref="V116:V119" si="111">IF(ISNUMBER(SEARCH("bench",$B116)),IF($C116&gt;=0.9,$D116*$E116," ")," ")</f>
        <v xml:space="preserve"> </v>
      </c>
      <c r="W116" s="4"/>
      <c r="X116" s="4"/>
      <c r="Y116" s="4"/>
      <c r="Z116" s="4"/>
      <c r="AA116" s="4"/>
      <c r="AB116" s="17"/>
      <c r="AC116" s="6"/>
      <c r="AD116" s="18"/>
      <c r="AE116" s="18"/>
      <c r="AF116" s="18"/>
      <c r="AG116" s="18"/>
      <c r="AH116" s="18"/>
      <c r="AI116" s="18"/>
      <c r="AJ116" s="14"/>
      <c r="AM116" s="40"/>
    </row>
    <row r="117" spans="1:39">
      <c r="A117" s="15"/>
      <c r="B117" s="20" t="str">
        <f>+B116</f>
        <v>BenchPress</v>
      </c>
      <c r="C117" s="10">
        <v>0.6</v>
      </c>
      <c r="D117" s="11">
        <v>4</v>
      </c>
      <c r="E117" s="12">
        <v>1</v>
      </c>
      <c r="F117" s="11">
        <f>MROUND(BP*C117,AR)</f>
        <v>60</v>
      </c>
      <c r="G117" s="4"/>
      <c r="H117" s="4"/>
      <c r="I117" s="60">
        <f t="shared" ref="I117:I119" si="112">+D117*E117</f>
        <v>4</v>
      </c>
      <c r="J117" s="60">
        <f t="shared" ref="J117:J119" si="113">+I117*F117</f>
        <v>240</v>
      </c>
      <c r="K117" s="4"/>
      <c r="L117" s="4"/>
      <c r="M117" s="4"/>
      <c r="N117" s="4"/>
      <c r="O117" s="4"/>
      <c r="P117" s="4"/>
      <c r="Q117" s="4"/>
      <c r="R117" s="58" t="str">
        <f t="shared" si="107"/>
        <v xml:space="preserve"> </v>
      </c>
      <c r="S117" s="58">
        <f t="shared" si="108"/>
        <v>4</v>
      </c>
      <c r="T117" s="58" t="str">
        <f t="shared" si="109"/>
        <v xml:space="preserve"> </v>
      </c>
      <c r="U117" s="58" t="str">
        <f t="shared" si="110"/>
        <v xml:space="preserve"> </v>
      </c>
      <c r="V117" s="58" t="str">
        <f t="shared" si="111"/>
        <v xml:space="preserve"> </v>
      </c>
      <c r="W117" s="4"/>
      <c r="X117" s="4"/>
      <c r="Y117" s="4"/>
      <c r="Z117" s="4"/>
      <c r="AA117" s="4"/>
      <c r="AB117" s="5"/>
      <c r="AC117" s="7"/>
      <c r="AD117" s="8"/>
      <c r="AE117" s="8"/>
      <c r="AF117" s="8"/>
      <c r="AG117" s="8"/>
      <c r="AH117" s="8"/>
      <c r="AI117" s="8"/>
      <c r="AJ117" s="16"/>
      <c r="AM117" s="40"/>
    </row>
    <row r="118" spans="1:39">
      <c r="A118" s="21"/>
      <c r="B118" s="20" t="str">
        <f t="shared" ref="B118:B119" si="114">+B117</f>
        <v>BenchPress</v>
      </c>
      <c r="C118" s="10">
        <v>0.7</v>
      </c>
      <c r="D118" s="11">
        <v>3</v>
      </c>
      <c r="E118" s="12">
        <v>2</v>
      </c>
      <c r="F118" s="11">
        <f>MROUND(BP*C118,AR)</f>
        <v>70</v>
      </c>
      <c r="G118" s="4"/>
      <c r="H118" s="4"/>
      <c r="I118" s="60">
        <f t="shared" si="112"/>
        <v>6</v>
      </c>
      <c r="J118" s="60">
        <f t="shared" si="113"/>
        <v>420</v>
      </c>
      <c r="K118" s="4"/>
      <c r="L118" s="4"/>
      <c r="M118" s="4"/>
      <c r="N118" s="4"/>
      <c r="O118" s="4"/>
      <c r="P118" s="4"/>
      <c r="Q118" s="4"/>
      <c r="R118" s="58" t="str">
        <f t="shared" si="107"/>
        <v xml:space="preserve"> </v>
      </c>
      <c r="S118" s="58" t="str">
        <f t="shared" si="108"/>
        <v xml:space="preserve"> </v>
      </c>
      <c r="T118" s="58">
        <f t="shared" si="109"/>
        <v>6</v>
      </c>
      <c r="U118" s="58" t="str">
        <f t="shared" si="110"/>
        <v xml:space="preserve"> </v>
      </c>
      <c r="V118" s="58" t="str">
        <f t="shared" si="111"/>
        <v xml:space="preserve"> </v>
      </c>
      <c r="W118" s="4"/>
      <c r="X118" s="4"/>
      <c r="Y118" s="4"/>
      <c r="Z118" s="4"/>
      <c r="AA118" s="4"/>
      <c r="AB118" s="5"/>
      <c r="AC118" s="7"/>
      <c r="AD118" s="7"/>
      <c r="AE118" s="8"/>
      <c r="AF118" s="8"/>
      <c r="AG118" s="8"/>
      <c r="AH118" s="8"/>
      <c r="AI118" s="8"/>
      <c r="AJ118" s="16"/>
      <c r="AM118" s="40"/>
    </row>
    <row r="119" spans="1:39">
      <c r="A119" s="15"/>
      <c r="B119" s="20" t="str">
        <f t="shared" si="114"/>
        <v>BenchPress</v>
      </c>
      <c r="C119" s="10">
        <v>0.8</v>
      </c>
      <c r="D119" s="11">
        <v>3</v>
      </c>
      <c r="E119" s="12">
        <v>5</v>
      </c>
      <c r="F119" s="11">
        <f>MROUND(BP*C119,AR)</f>
        <v>80</v>
      </c>
      <c r="G119" s="4"/>
      <c r="H119" s="4"/>
      <c r="I119" s="60">
        <f t="shared" si="112"/>
        <v>15</v>
      </c>
      <c r="J119" s="60">
        <f t="shared" si="113"/>
        <v>1200</v>
      </c>
      <c r="K119" s="4"/>
      <c r="L119" s="4"/>
      <c r="M119" s="4"/>
      <c r="N119" s="4"/>
      <c r="O119" s="4"/>
      <c r="P119" s="4"/>
      <c r="Q119" s="4"/>
      <c r="R119" s="58" t="str">
        <f t="shared" si="107"/>
        <v xml:space="preserve"> </v>
      </c>
      <c r="S119" s="58" t="str">
        <f t="shared" si="108"/>
        <v xml:space="preserve"> </v>
      </c>
      <c r="T119" s="58" t="str">
        <f t="shared" si="109"/>
        <v xml:space="preserve"> </v>
      </c>
      <c r="U119" s="58">
        <f t="shared" si="110"/>
        <v>15</v>
      </c>
      <c r="V119" s="58" t="str">
        <f t="shared" si="111"/>
        <v xml:space="preserve"> </v>
      </c>
      <c r="W119" s="4"/>
      <c r="X119" s="4"/>
      <c r="Y119" s="4"/>
      <c r="Z119" s="4"/>
      <c r="AA119" s="4"/>
      <c r="AB119" s="5"/>
      <c r="AC119" s="6"/>
      <c r="AD119" s="6"/>
      <c r="AE119" s="6"/>
      <c r="AF119" s="6"/>
      <c r="AG119" s="6"/>
      <c r="AH119" s="8"/>
      <c r="AI119" s="8"/>
      <c r="AJ119" s="16"/>
      <c r="AM119" s="40"/>
    </row>
    <row r="120" spans="1:39">
      <c r="A120" s="31"/>
      <c r="B120" s="8"/>
      <c r="C120" s="8"/>
      <c r="D120" s="8"/>
      <c r="E120" s="8"/>
      <c r="F120" s="366"/>
      <c r="G120" s="4"/>
      <c r="H120" s="4"/>
      <c r="I120" s="4"/>
      <c r="J120" s="4"/>
      <c r="K120" s="4"/>
      <c r="L120" s="4"/>
      <c r="M120" s="4"/>
      <c r="N120" s="4"/>
      <c r="O120" s="4"/>
      <c r="P120" s="4"/>
      <c r="Q120" s="4"/>
      <c r="R120" s="4"/>
      <c r="S120" s="4"/>
      <c r="T120" s="4"/>
      <c r="U120" s="4"/>
      <c r="V120" s="4"/>
      <c r="W120" s="4"/>
      <c r="X120" s="4"/>
      <c r="Y120" s="4"/>
      <c r="Z120" s="4"/>
      <c r="AA120" s="4"/>
      <c r="AB120" s="5"/>
      <c r="AC120" s="8"/>
      <c r="AD120" s="8"/>
      <c r="AE120" s="8"/>
      <c r="AF120" s="8"/>
      <c r="AG120" s="8"/>
      <c r="AH120" s="8"/>
      <c r="AI120" s="8"/>
      <c r="AJ120" s="16"/>
      <c r="AM120" s="40"/>
    </row>
    <row r="121" spans="1:39">
      <c r="A121" s="23">
        <v>2</v>
      </c>
      <c r="B121" s="6" t="s">
        <v>50</v>
      </c>
      <c r="C121" s="24"/>
      <c r="D121" s="25">
        <v>8</v>
      </c>
      <c r="E121" s="26">
        <v>5</v>
      </c>
      <c r="F121" s="25"/>
      <c r="G121" s="4"/>
      <c r="H121" s="4"/>
      <c r="I121" s="4"/>
      <c r="J121" s="4"/>
      <c r="K121" s="4"/>
      <c r="L121" s="4"/>
      <c r="M121" s="4"/>
      <c r="N121" s="4"/>
      <c r="O121" s="4"/>
      <c r="P121" s="4"/>
      <c r="Q121" s="4"/>
      <c r="R121" s="4"/>
      <c r="S121" s="4"/>
      <c r="T121" s="4"/>
      <c r="U121" s="4"/>
      <c r="V121" s="4"/>
      <c r="W121" s="4"/>
      <c r="X121" s="4"/>
      <c r="Y121" s="4"/>
      <c r="Z121" s="4"/>
      <c r="AA121" s="4"/>
      <c r="AB121" s="8"/>
      <c r="AC121" s="22"/>
      <c r="AD121" s="22"/>
      <c r="AE121" s="22"/>
      <c r="AF121" s="22"/>
      <c r="AG121" s="22"/>
      <c r="AH121" s="8"/>
      <c r="AI121" s="8"/>
      <c r="AJ121" s="16"/>
      <c r="AM121" s="40"/>
    </row>
    <row r="122" spans="1:39">
      <c r="A122" s="31"/>
      <c r="B122" s="8"/>
      <c r="C122" s="8"/>
      <c r="D122" s="8"/>
      <c r="E122" s="8"/>
      <c r="F122" s="366"/>
      <c r="G122" s="4"/>
      <c r="H122" s="4"/>
      <c r="I122" s="4"/>
      <c r="J122" s="4"/>
      <c r="K122" s="4"/>
      <c r="L122" s="4"/>
      <c r="M122" s="4"/>
      <c r="N122" s="4"/>
      <c r="O122" s="4"/>
      <c r="P122" s="4"/>
      <c r="Q122" s="4"/>
      <c r="R122" s="4"/>
      <c r="S122" s="4"/>
      <c r="T122" s="4"/>
      <c r="U122" s="4"/>
      <c r="V122" s="4"/>
      <c r="W122" s="4"/>
      <c r="X122" s="4"/>
      <c r="Y122" s="4"/>
      <c r="Z122" s="4"/>
      <c r="AA122" s="4"/>
      <c r="AB122" s="5"/>
      <c r="AC122" s="8"/>
      <c r="AD122" s="8"/>
      <c r="AE122" s="8"/>
      <c r="AF122" s="8"/>
      <c r="AG122" s="8"/>
      <c r="AH122" s="8"/>
      <c r="AI122" s="8"/>
      <c r="AJ122" s="16"/>
      <c r="AM122" s="40"/>
    </row>
    <row r="123" spans="1:39">
      <c r="A123" s="21">
        <v>3</v>
      </c>
      <c r="B123" s="39" t="s">
        <v>33</v>
      </c>
      <c r="C123" s="28">
        <v>0.35</v>
      </c>
      <c r="D123" s="29">
        <v>8</v>
      </c>
      <c r="E123" s="30">
        <v>2</v>
      </c>
      <c r="F123" s="11">
        <f>MROUND(BP*C123,AR)</f>
        <v>35</v>
      </c>
      <c r="G123" s="4"/>
      <c r="H123" s="4"/>
      <c r="I123" s="60">
        <f t="shared" ref="I123" si="115">+D123*E123</f>
        <v>16</v>
      </c>
      <c r="J123" s="60">
        <f t="shared" ref="J123" si="116">+I123*F123</f>
        <v>560</v>
      </c>
      <c r="K123" s="4"/>
      <c r="L123" s="4"/>
      <c r="M123" s="4"/>
      <c r="N123" s="4"/>
      <c r="O123" s="4"/>
      <c r="P123" s="4"/>
      <c r="Q123" s="4"/>
      <c r="R123" s="58" t="str">
        <f t="shared" ref="R123:R124" si="117">IF(ISNUMBER(SEARCH("bench",$B123)),IF($C123&gt;=0.5,IF($C123&lt;0.6,$D123*$E123," ")," ")," ")</f>
        <v xml:space="preserve"> </v>
      </c>
      <c r="S123" s="58" t="str">
        <f t="shared" ref="S123:S124" si="118">IF(ISNUMBER(SEARCH("bench",$B123)),IF($C123&gt;=0.6,IF($C123&lt;0.7,$D123*$E123," ")," ")," ")</f>
        <v xml:space="preserve"> </v>
      </c>
      <c r="T123" s="58" t="str">
        <f t="shared" ref="T123:T124" si="119">IF(ISNUMBER(SEARCH("bench",$B123)),IF($C123&gt;=0.7,IF($C123&lt;0.8,$D123*$E123," ")," ")," ")</f>
        <v xml:space="preserve"> </v>
      </c>
      <c r="U123" s="58" t="str">
        <f t="shared" ref="U123:U124" si="120">IF(ISNUMBER(SEARCH("bench",$B123)),IF($C123&gt;=0.8,IF($C123&lt;0.9,$D123*$E123," ")," ")," ")</f>
        <v xml:space="preserve"> </v>
      </c>
      <c r="V123" s="58" t="str">
        <f t="shared" ref="V123:V124" si="121">IF(ISNUMBER(SEARCH("bench",$B123)),IF($C123&gt;=0.9,$D123*$E123," ")," ")</f>
        <v xml:space="preserve"> </v>
      </c>
      <c r="W123" s="4"/>
      <c r="X123" s="4"/>
      <c r="Y123" s="4"/>
      <c r="Z123" s="4"/>
      <c r="AA123" s="4"/>
      <c r="AB123" s="5"/>
      <c r="AC123" s="6"/>
      <c r="AD123" s="7"/>
      <c r="AE123" s="8"/>
      <c r="AF123" s="8"/>
      <c r="AG123" s="8"/>
      <c r="AH123" s="8"/>
      <c r="AI123" s="8"/>
      <c r="AJ123" s="16"/>
      <c r="AM123" s="40"/>
    </row>
    <row r="124" spans="1:39">
      <c r="A124" s="21"/>
      <c r="B124" s="20" t="str">
        <f>+B123</f>
        <v>Wide Grip BenchPress</v>
      </c>
      <c r="C124" s="10">
        <v>0.45</v>
      </c>
      <c r="D124" s="11">
        <v>6</v>
      </c>
      <c r="E124" s="12">
        <v>4</v>
      </c>
      <c r="F124" s="11">
        <f>MROUND(BP*C124,AR)</f>
        <v>45</v>
      </c>
      <c r="G124" s="4"/>
      <c r="H124" s="4"/>
      <c r="I124" s="60">
        <f t="shared" ref="I124" si="122">+D124*E124</f>
        <v>24</v>
      </c>
      <c r="J124" s="60">
        <f t="shared" ref="J124" si="123">+I124*F124</f>
        <v>1080</v>
      </c>
      <c r="K124" s="4"/>
      <c r="L124" s="4"/>
      <c r="M124" s="4"/>
      <c r="N124" s="4"/>
      <c r="O124" s="4"/>
      <c r="P124" s="4"/>
      <c r="Q124" s="4"/>
      <c r="R124" s="58" t="str">
        <f t="shared" si="117"/>
        <v xml:space="preserve"> </v>
      </c>
      <c r="S124" s="58" t="str">
        <f t="shared" si="118"/>
        <v xml:space="preserve"> </v>
      </c>
      <c r="T124" s="58" t="str">
        <f t="shared" si="119"/>
        <v xml:space="preserve"> </v>
      </c>
      <c r="U124" s="58" t="str">
        <f t="shared" si="120"/>
        <v xml:space="preserve"> </v>
      </c>
      <c r="V124" s="58" t="str">
        <f t="shared" si="121"/>
        <v xml:space="preserve"> </v>
      </c>
      <c r="W124" s="4"/>
      <c r="X124" s="4"/>
      <c r="Y124" s="4"/>
      <c r="Z124" s="4"/>
      <c r="AA124" s="4"/>
      <c r="AB124" s="5"/>
      <c r="AC124" s="6"/>
      <c r="AD124" s="6"/>
      <c r="AE124" s="6"/>
      <c r="AF124" s="6"/>
      <c r="AG124" s="8"/>
      <c r="AH124" s="8"/>
      <c r="AI124" s="8"/>
      <c r="AJ124" s="16"/>
      <c r="AM124" s="40"/>
    </row>
    <row r="125" spans="1:39">
      <c r="G125" s="4"/>
      <c r="H125" s="4"/>
      <c r="I125" s="4"/>
      <c r="J125" s="4"/>
      <c r="K125" s="4"/>
      <c r="L125" s="4"/>
      <c r="M125" s="4"/>
      <c r="N125" s="4"/>
      <c r="O125" s="4"/>
      <c r="P125" s="4"/>
      <c r="Q125" s="4"/>
      <c r="R125" s="4"/>
      <c r="S125" s="4"/>
      <c r="T125" s="4"/>
      <c r="U125" s="4"/>
      <c r="V125" s="4"/>
      <c r="W125" s="4"/>
      <c r="X125" s="4"/>
      <c r="Y125" s="4"/>
      <c r="Z125" s="4"/>
      <c r="AA125" s="4"/>
      <c r="AJ125" s="16"/>
      <c r="AM125" s="40"/>
    </row>
    <row r="126" spans="1:39">
      <c r="A126" s="23">
        <v>4</v>
      </c>
      <c r="B126" s="6" t="s">
        <v>58</v>
      </c>
      <c r="C126" s="24"/>
      <c r="D126" s="25">
        <v>8</v>
      </c>
      <c r="E126" s="26">
        <v>5</v>
      </c>
      <c r="F126" s="25"/>
      <c r="G126" s="4"/>
      <c r="H126" s="4"/>
      <c r="I126" s="4"/>
      <c r="J126" s="4"/>
      <c r="K126" s="4"/>
      <c r="L126" s="4"/>
      <c r="M126" s="4"/>
      <c r="N126" s="4"/>
      <c r="O126" s="4"/>
      <c r="P126" s="4"/>
      <c r="Q126" s="4"/>
      <c r="R126" s="4"/>
      <c r="S126" s="4"/>
      <c r="T126" s="4"/>
      <c r="U126" s="4"/>
      <c r="V126" s="4"/>
      <c r="W126" s="4"/>
      <c r="X126" s="4"/>
      <c r="Y126" s="4"/>
      <c r="Z126" s="4"/>
      <c r="AA126" s="4"/>
      <c r="AB126" s="8"/>
      <c r="AC126" s="22"/>
      <c r="AD126" s="22"/>
      <c r="AE126" s="22"/>
      <c r="AF126" s="22"/>
      <c r="AG126" s="22"/>
      <c r="AH126" s="8"/>
      <c r="AI126" s="8"/>
      <c r="AJ126" s="16"/>
      <c r="AM126" s="40"/>
    </row>
    <row r="127" spans="1:39">
      <c r="A127" s="23">
        <v>5</v>
      </c>
      <c r="B127" s="6" t="s">
        <v>9</v>
      </c>
      <c r="C127" s="24"/>
      <c r="D127" s="25">
        <v>6</v>
      </c>
      <c r="E127" s="26">
        <v>5</v>
      </c>
      <c r="F127" s="25"/>
      <c r="G127" s="4"/>
      <c r="H127" s="4"/>
      <c r="I127" s="4"/>
      <c r="J127" s="4"/>
      <c r="K127" s="4"/>
      <c r="L127" s="4"/>
      <c r="M127" s="4"/>
      <c r="N127" s="4"/>
      <c r="O127" s="4"/>
      <c r="P127" s="4"/>
      <c r="Q127" s="4"/>
      <c r="R127" s="4"/>
      <c r="S127" s="4"/>
      <c r="T127" s="4"/>
      <c r="U127" s="4"/>
      <c r="V127" s="4"/>
      <c r="W127" s="4"/>
      <c r="X127" s="4"/>
      <c r="Y127" s="4"/>
      <c r="Z127" s="4"/>
      <c r="AA127" s="4"/>
      <c r="AB127" s="8"/>
      <c r="AC127" s="22"/>
      <c r="AD127" s="22"/>
      <c r="AE127" s="22"/>
      <c r="AF127" s="22"/>
      <c r="AG127" s="22"/>
      <c r="AH127" s="8"/>
      <c r="AI127" s="8"/>
      <c r="AJ127" s="16"/>
      <c r="AM127" s="40"/>
    </row>
    <row r="128" spans="1:39">
      <c r="A128" s="23">
        <v>6</v>
      </c>
      <c r="B128" s="6" t="s">
        <v>4</v>
      </c>
      <c r="C128" s="24"/>
      <c r="D128" s="25">
        <v>10</v>
      </c>
      <c r="E128" s="26">
        <v>5</v>
      </c>
      <c r="F128" s="25"/>
      <c r="G128" s="4"/>
      <c r="H128" s="4"/>
      <c r="I128" s="4"/>
      <c r="J128" s="4"/>
      <c r="K128" s="4"/>
      <c r="L128" s="4"/>
      <c r="M128" s="4"/>
      <c r="N128" s="4"/>
      <c r="O128" s="4"/>
      <c r="P128" s="4"/>
      <c r="Q128" s="4"/>
      <c r="R128" s="4"/>
      <c r="S128" s="4"/>
      <c r="T128" s="4"/>
      <c r="U128" s="4"/>
      <c r="V128" s="4"/>
      <c r="W128" s="4"/>
      <c r="X128" s="4"/>
      <c r="Y128" s="4"/>
      <c r="Z128" s="4"/>
      <c r="AA128" s="4"/>
      <c r="AB128" s="27"/>
      <c r="AC128" s="22"/>
      <c r="AD128" s="22"/>
      <c r="AE128" s="22"/>
      <c r="AF128" s="6"/>
      <c r="AG128" s="6"/>
      <c r="AH128" s="27"/>
      <c r="AI128" s="27"/>
      <c r="AJ128" s="19"/>
      <c r="AM128" s="40"/>
    </row>
    <row r="129" spans="1:39" ht="15" thickBot="1">
      <c r="G129" s="4"/>
      <c r="H129" s="4"/>
      <c r="I129" s="4"/>
      <c r="J129" s="4"/>
      <c r="K129" s="4"/>
      <c r="L129" s="4"/>
      <c r="M129" s="4"/>
      <c r="N129" s="4"/>
      <c r="O129" s="4"/>
      <c r="P129" s="4"/>
      <c r="Q129" s="4"/>
      <c r="R129" s="4"/>
      <c r="S129" s="4"/>
      <c r="T129" s="4"/>
      <c r="U129" s="4"/>
      <c r="V129" s="4"/>
      <c r="W129" s="4"/>
      <c r="X129" s="4"/>
      <c r="Y129" s="4"/>
      <c r="Z129" s="4"/>
      <c r="AA129" s="4"/>
      <c r="AM129" s="40"/>
    </row>
    <row r="130" spans="1:39" ht="15" thickBot="1">
      <c r="A130" s="409" t="s">
        <v>29</v>
      </c>
      <c r="B130" s="410"/>
      <c r="C130" s="59" t="s">
        <v>0</v>
      </c>
      <c r="D130" s="59" t="s">
        <v>5</v>
      </c>
      <c r="E130" s="59" t="s">
        <v>6</v>
      </c>
      <c r="F130" s="369" t="s">
        <v>7</v>
      </c>
      <c r="G130" s="4"/>
      <c r="H130" s="4"/>
      <c r="I130" s="4"/>
      <c r="J130" s="4"/>
      <c r="K130" s="4"/>
      <c r="L130" s="4"/>
      <c r="M130" s="4"/>
      <c r="N130" s="4"/>
      <c r="O130" s="4"/>
      <c r="P130" s="4"/>
      <c r="Q130" s="4"/>
      <c r="R130" s="4"/>
      <c r="S130" s="4"/>
      <c r="T130" s="4"/>
      <c r="U130" s="4"/>
      <c r="V130" s="4"/>
      <c r="W130" s="4"/>
      <c r="X130" s="4"/>
      <c r="Y130" s="4"/>
      <c r="Z130" s="4"/>
      <c r="AA130" s="4"/>
      <c r="AM130" s="40"/>
    </row>
    <row r="131" spans="1:39">
      <c r="G131" s="4"/>
      <c r="H131" s="4"/>
      <c r="I131" s="4"/>
      <c r="J131" s="4"/>
      <c r="K131" s="4"/>
      <c r="L131" s="4"/>
      <c r="M131" s="4"/>
      <c r="N131" s="4"/>
      <c r="O131" s="4"/>
      <c r="P131" s="4"/>
      <c r="Q131" s="4"/>
      <c r="R131" s="4"/>
      <c r="S131" s="4"/>
      <c r="T131" s="4"/>
      <c r="U131" s="4"/>
      <c r="V131" s="4"/>
      <c r="W131" s="4"/>
      <c r="X131" s="4"/>
      <c r="Y131" s="4"/>
      <c r="Z131" s="4"/>
      <c r="AA131" s="4"/>
      <c r="AM131" s="40"/>
    </row>
    <row r="132" spans="1:39">
      <c r="G132" s="4"/>
      <c r="H132" s="4"/>
      <c r="I132" s="4"/>
      <c r="J132" s="4"/>
      <c r="K132" s="4"/>
      <c r="L132" s="4"/>
      <c r="M132" s="4"/>
      <c r="N132" s="4"/>
      <c r="O132" s="4"/>
      <c r="P132" s="4"/>
      <c r="Q132" s="4"/>
      <c r="R132" s="4"/>
      <c r="S132" s="4"/>
      <c r="T132" s="4"/>
      <c r="U132" s="4"/>
      <c r="V132" s="4"/>
      <c r="W132" s="4"/>
      <c r="X132" s="4"/>
      <c r="Y132" s="4"/>
      <c r="Z132" s="4"/>
      <c r="AA132" s="4"/>
      <c r="AM132" s="40"/>
    </row>
    <row r="133" spans="1:39">
      <c r="A133" s="46">
        <v>1</v>
      </c>
      <c r="B133" s="9" t="s">
        <v>8</v>
      </c>
      <c r="C133" s="10">
        <v>0.5</v>
      </c>
      <c r="D133" s="11">
        <v>6</v>
      </c>
      <c r="E133" s="12">
        <v>1</v>
      </c>
      <c r="F133" s="11">
        <f>MROUND(BP*C133,AR)</f>
        <v>50</v>
      </c>
      <c r="G133" s="4"/>
      <c r="H133" s="4"/>
      <c r="I133" s="60">
        <f t="shared" ref="I133" si="124">+D133*E133</f>
        <v>6</v>
      </c>
      <c r="J133" s="60">
        <f t="shared" ref="J133" si="125">+I133*F133</f>
        <v>300</v>
      </c>
      <c r="K133" s="4"/>
      <c r="L133" s="4"/>
      <c r="M133" s="4"/>
      <c r="N133" s="4"/>
      <c r="O133" s="4"/>
      <c r="P133" s="4"/>
      <c r="Q133" s="4"/>
      <c r="R133" s="58">
        <f t="shared" ref="R133:R135" si="126">IF(ISNUMBER(SEARCH("bench",$B133)),IF($C133&gt;=0.5,IF($C133&lt;0.6,$D133*$E133," ")," ")," ")</f>
        <v>6</v>
      </c>
      <c r="S133" s="58" t="str">
        <f t="shared" ref="S133:S135" si="127">IF(ISNUMBER(SEARCH("bench",$B133)),IF($C133&gt;=0.6,IF($C133&lt;0.7,$D133*$E133," ")," ")," ")</f>
        <v xml:space="preserve"> </v>
      </c>
      <c r="T133" s="58" t="str">
        <f t="shared" ref="T133:T135" si="128">IF(ISNUMBER(SEARCH("bench",$B133)),IF($C133&gt;=0.7,IF($C133&lt;0.8,$D133*$E133," ")," ")," ")</f>
        <v xml:space="preserve"> </v>
      </c>
      <c r="U133" s="58" t="str">
        <f t="shared" ref="U133:U135" si="129">IF(ISNUMBER(SEARCH("bench",$B133)),IF($C133&gt;=0.8,IF($C133&lt;0.9,$D133*$E133," ")," ")," ")</f>
        <v xml:space="preserve"> </v>
      </c>
      <c r="V133" s="58" t="str">
        <f t="shared" ref="V133:V135" si="130">IF(ISNUMBER(SEARCH("bench",$B133)),IF($C133&gt;=0.9,$D133*$E133," ")," ")</f>
        <v xml:space="preserve"> </v>
      </c>
      <c r="W133" s="4"/>
      <c r="X133" s="4"/>
      <c r="Y133" s="4"/>
      <c r="Z133" s="4"/>
      <c r="AA133" s="4"/>
      <c r="AB133" s="17"/>
      <c r="AC133" s="13"/>
      <c r="AD133" s="18"/>
      <c r="AE133" s="18"/>
      <c r="AF133" s="18"/>
      <c r="AG133" s="18"/>
      <c r="AH133" s="18"/>
      <c r="AI133" s="18"/>
      <c r="AJ133" s="14"/>
    </row>
    <row r="134" spans="1:39">
      <c r="A134" s="15"/>
      <c r="B134" s="20" t="str">
        <f>+B133</f>
        <v>BenchPress</v>
      </c>
      <c r="C134" s="10">
        <v>0.6</v>
      </c>
      <c r="D134" s="11">
        <v>6</v>
      </c>
      <c r="E134" s="12">
        <v>1</v>
      </c>
      <c r="F134" s="11">
        <f>MROUND(BP*C134,AR)</f>
        <v>60</v>
      </c>
      <c r="G134" s="4"/>
      <c r="H134" s="4"/>
      <c r="I134" s="60">
        <f t="shared" ref="I134:I135" si="131">+D134*E134</f>
        <v>6</v>
      </c>
      <c r="J134" s="60">
        <f t="shared" ref="J134:J135" si="132">+I134*F134</f>
        <v>360</v>
      </c>
      <c r="K134" s="4"/>
      <c r="L134" s="4"/>
      <c r="M134" s="4"/>
      <c r="N134" s="4"/>
      <c r="O134" s="4"/>
      <c r="P134" s="4"/>
      <c r="Q134" s="4"/>
      <c r="R134" s="58" t="str">
        <f t="shared" si="126"/>
        <v xml:space="preserve"> </v>
      </c>
      <c r="S134" s="58">
        <f t="shared" si="127"/>
        <v>6</v>
      </c>
      <c r="T134" s="58" t="str">
        <f t="shared" si="128"/>
        <v xml:space="preserve"> </v>
      </c>
      <c r="U134" s="58" t="str">
        <f t="shared" si="129"/>
        <v xml:space="preserve"> </v>
      </c>
      <c r="V134" s="58" t="str">
        <f t="shared" si="130"/>
        <v xml:space="preserve"> </v>
      </c>
      <c r="W134" s="4"/>
      <c r="X134" s="4"/>
      <c r="Y134" s="4"/>
      <c r="Z134" s="4"/>
      <c r="AA134" s="4"/>
      <c r="AB134" s="5"/>
      <c r="AC134" s="47"/>
      <c r="AD134" s="8"/>
      <c r="AE134" s="8"/>
      <c r="AF134" s="8"/>
      <c r="AG134" s="8"/>
      <c r="AH134" s="8"/>
      <c r="AI134" s="8"/>
      <c r="AJ134" s="16"/>
    </row>
    <row r="135" spans="1:39">
      <c r="A135" s="15"/>
      <c r="B135" s="20" t="str">
        <f t="shared" ref="B135" si="133">+B134</f>
        <v>BenchPress</v>
      </c>
      <c r="C135" s="10">
        <v>0.65</v>
      </c>
      <c r="D135" s="11">
        <v>6</v>
      </c>
      <c r="E135" s="12">
        <v>4</v>
      </c>
      <c r="F135" s="11">
        <f>MROUND(BP*C135,AR)</f>
        <v>65</v>
      </c>
      <c r="G135" s="4"/>
      <c r="H135" s="4"/>
      <c r="I135" s="60">
        <f t="shared" si="131"/>
        <v>24</v>
      </c>
      <c r="J135" s="60">
        <f t="shared" si="132"/>
        <v>1560</v>
      </c>
      <c r="K135" s="4"/>
      <c r="L135" s="4"/>
      <c r="M135" s="4"/>
      <c r="N135" s="4"/>
      <c r="O135" s="4"/>
      <c r="P135" s="4"/>
      <c r="Q135" s="4"/>
      <c r="R135" s="58" t="str">
        <f t="shared" si="126"/>
        <v xml:space="preserve"> </v>
      </c>
      <c r="S135" s="58">
        <f t="shared" si="127"/>
        <v>24</v>
      </c>
      <c r="T135" s="58" t="str">
        <f t="shared" si="128"/>
        <v xml:space="preserve"> </v>
      </c>
      <c r="U135" s="58" t="str">
        <f t="shared" si="129"/>
        <v xml:space="preserve"> </v>
      </c>
      <c r="V135" s="58" t="str">
        <f t="shared" si="130"/>
        <v xml:space="preserve"> </v>
      </c>
      <c r="W135" s="4"/>
      <c r="X135" s="4"/>
      <c r="Y135" s="4"/>
      <c r="Z135" s="4"/>
      <c r="AA135" s="4"/>
      <c r="AB135" s="5"/>
      <c r="AC135" s="13"/>
      <c r="AD135" s="13"/>
      <c r="AE135" s="13"/>
      <c r="AF135" s="13"/>
      <c r="AG135" s="8"/>
      <c r="AH135" s="8"/>
      <c r="AI135" s="8"/>
      <c r="AJ135" s="16"/>
    </row>
    <row r="136" spans="1:39">
      <c r="A136" s="31"/>
      <c r="B136" s="8"/>
      <c r="C136" s="8"/>
      <c r="D136" s="8"/>
      <c r="E136" s="8"/>
      <c r="F136" s="366"/>
      <c r="G136" s="4"/>
      <c r="H136" s="4"/>
      <c r="I136" s="4"/>
      <c r="J136" s="4"/>
      <c r="K136" s="4"/>
      <c r="L136" s="4"/>
      <c r="M136" s="4"/>
      <c r="N136" s="4"/>
      <c r="O136" s="4"/>
      <c r="P136" s="4"/>
      <c r="Q136" s="4"/>
      <c r="R136" s="4"/>
      <c r="S136" s="4"/>
      <c r="T136" s="4"/>
      <c r="U136" s="4"/>
      <c r="V136" s="4"/>
      <c r="W136" s="4"/>
      <c r="X136" s="4"/>
      <c r="Y136" s="4"/>
      <c r="Z136" s="4"/>
      <c r="AA136" s="4"/>
      <c r="AB136" s="8"/>
      <c r="AC136" s="8"/>
      <c r="AD136" s="8"/>
      <c r="AE136" s="8"/>
      <c r="AF136" s="8"/>
      <c r="AG136" s="8"/>
      <c r="AH136" s="8"/>
      <c r="AI136" s="8"/>
      <c r="AJ136" s="16"/>
    </row>
    <row r="137" spans="1:39">
      <c r="A137" s="15">
        <v>2</v>
      </c>
      <c r="B137" s="39" t="s">
        <v>36</v>
      </c>
      <c r="C137" s="28">
        <v>0.65</v>
      </c>
      <c r="D137" s="29">
        <v>2</v>
      </c>
      <c r="E137" s="30">
        <v>1</v>
      </c>
      <c r="F137" s="11">
        <f>MROUND(BP*C137,AR)</f>
        <v>65</v>
      </c>
      <c r="G137" s="4"/>
      <c r="H137" s="4"/>
      <c r="I137" s="60">
        <f t="shared" ref="I137" si="134">+D137*E137</f>
        <v>2</v>
      </c>
      <c r="J137" s="60">
        <f t="shared" ref="J137" si="135">+I137*F137</f>
        <v>130</v>
      </c>
      <c r="K137" s="4"/>
      <c r="L137" s="4"/>
      <c r="M137" s="4"/>
      <c r="N137" s="4"/>
      <c r="O137" s="4"/>
      <c r="P137" s="4"/>
      <c r="Q137" s="4"/>
      <c r="R137" s="58" t="str">
        <f t="shared" ref="R137:R139" si="136">IF(ISNUMBER(SEARCH("bench",$B137)),IF($C137&gt;=0.5,IF($C137&lt;0.6,$D137*$E137," ")," ")," ")</f>
        <v xml:space="preserve"> </v>
      </c>
      <c r="S137" s="58">
        <f t="shared" ref="S137:S139" si="137">IF(ISNUMBER(SEARCH("bench",$B137)),IF($C137&gt;=0.6,IF($C137&lt;0.7,$D137*$E137," ")," ")," ")</f>
        <v>2</v>
      </c>
      <c r="T137" s="58" t="str">
        <f t="shared" ref="T137:T139" si="138">IF(ISNUMBER(SEARCH("bench",$B137)),IF($C137&gt;=0.7,IF($C137&lt;0.8,$D137*$E137," ")," ")," ")</f>
        <v xml:space="preserve"> </v>
      </c>
      <c r="U137" s="58" t="str">
        <f t="shared" ref="U137:U139" si="139">IF(ISNUMBER(SEARCH("bench",$B137)),IF($C137&gt;=0.8,IF($C137&lt;0.9,$D137*$E137," ")," ")," ")</f>
        <v xml:space="preserve"> </v>
      </c>
      <c r="V137" s="58" t="str">
        <f t="shared" ref="V137:V139" si="140">IF(ISNUMBER(SEARCH("bench",$B137)),IF($C137&gt;=0.9,$D137*$E137," ")," ")</f>
        <v xml:space="preserve"> </v>
      </c>
      <c r="W137" s="4"/>
      <c r="X137" s="4"/>
      <c r="Y137" s="4"/>
      <c r="Z137" s="4"/>
      <c r="AA137" s="4"/>
      <c r="AB137" s="5"/>
      <c r="AC137" s="47"/>
      <c r="AD137" s="8"/>
      <c r="AE137" s="8"/>
      <c r="AF137" s="8"/>
      <c r="AG137" s="8"/>
      <c r="AH137" s="8"/>
      <c r="AI137" s="8"/>
      <c r="AJ137" s="16"/>
    </row>
    <row r="138" spans="1:39">
      <c r="A138" s="21"/>
      <c r="B138" s="20">
        <f>+B136</f>
        <v>0</v>
      </c>
      <c r="C138" s="10">
        <v>0.75</v>
      </c>
      <c r="D138" s="11">
        <v>2</v>
      </c>
      <c r="E138" s="12">
        <v>1</v>
      </c>
      <c r="F138" s="11">
        <f>MROUND(BP*C138,AR)</f>
        <v>75</v>
      </c>
      <c r="G138" s="4"/>
      <c r="H138" s="4"/>
      <c r="I138" s="60">
        <f t="shared" ref="I138:I139" si="141">+D138*E138</f>
        <v>2</v>
      </c>
      <c r="J138" s="60">
        <f t="shared" ref="J138:J139" si="142">+I138*F138</f>
        <v>150</v>
      </c>
      <c r="K138" s="4"/>
      <c r="L138" s="4"/>
      <c r="M138" s="4"/>
      <c r="N138" s="4"/>
      <c r="O138" s="4"/>
      <c r="P138" s="4"/>
      <c r="Q138" s="4"/>
      <c r="R138" s="58" t="str">
        <f t="shared" si="136"/>
        <v xml:space="preserve"> </v>
      </c>
      <c r="S138" s="58" t="str">
        <f t="shared" si="137"/>
        <v xml:space="preserve"> </v>
      </c>
      <c r="T138" s="58" t="str">
        <f t="shared" si="138"/>
        <v xml:space="preserve"> </v>
      </c>
      <c r="U138" s="58" t="str">
        <f t="shared" si="139"/>
        <v xml:space="preserve"> </v>
      </c>
      <c r="V138" s="58" t="str">
        <f t="shared" si="140"/>
        <v xml:space="preserve"> </v>
      </c>
      <c r="W138" s="4"/>
      <c r="X138" s="4"/>
      <c r="Y138" s="4"/>
      <c r="Z138" s="4"/>
      <c r="AA138" s="4"/>
      <c r="AB138" s="8"/>
      <c r="AC138" s="22"/>
      <c r="AD138" s="8"/>
      <c r="AE138" s="8"/>
      <c r="AF138" s="8"/>
      <c r="AG138" s="8"/>
      <c r="AH138" s="8"/>
      <c r="AI138" s="8"/>
      <c r="AJ138" s="16"/>
      <c r="AM138" s="40"/>
    </row>
    <row r="139" spans="1:39">
      <c r="A139" s="21"/>
      <c r="B139" s="20" t="str">
        <f>+B137</f>
        <v>BenchPress Lockouts</v>
      </c>
      <c r="C139" s="10">
        <v>0.85</v>
      </c>
      <c r="D139" s="11">
        <v>2</v>
      </c>
      <c r="E139" s="12">
        <v>3</v>
      </c>
      <c r="F139" s="11">
        <f>MROUND(BP*C139,AR)</f>
        <v>85</v>
      </c>
      <c r="G139" s="4"/>
      <c r="H139" s="4"/>
      <c r="I139" s="60">
        <f t="shared" si="141"/>
        <v>6</v>
      </c>
      <c r="J139" s="60">
        <f t="shared" si="142"/>
        <v>510</v>
      </c>
      <c r="K139" s="4"/>
      <c r="L139" s="4"/>
      <c r="M139" s="4"/>
      <c r="N139" s="4"/>
      <c r="O139" s="4"/>
      <c r="P139" s="4"/>
      <c r="Q139" s="4"/>
      <c r="R139" s="58" t="str">
        <f t="shared" si="136"/>
        <v xml:space="preserve"> </v>
      </c>
      <c r="S139" s="58" t="str">
        <f t="shared" si="137"/>
        <v xml:space="preserve"> </v>
      </c>
      <c r="T139" s="58" t="str">
        <f t="shared" si="138"/>
        <v xml:space="preserve"> </v>
      </c>
      <c r="U139" s="58">
        <f t="shared" si="139"/>
        <v>6</v>
      </c>
      <c r="V139" s="58" t="str">
        <f t="shared" si="140"/>
        <v xml:space="preserve"> </v>
      </c>
      <c r="W139" s="4"/>
      <c r="X139" s="4"/>
      <c r="Y139" s="4"/>
      <c r="Z139" s="4"/>
      <c r="AA139" s="4"/>
      <c r="AB139" s="5"/>
      <c r="AC139" s="22"/>
      <c r="AD139" s="22"/>
      <c r="AE139" s="22"/>
      <c r="AF139" s="8"/>
      <c r="AG139" s="8"/>
      <c r="AH139" s="8"/>
      <c r="AI139" s="8"/>
      <c r="AJ139" s="16"/>
      <c r="AM139" s="40"/>
    </row>
    <row r="140" spans="1:39">
      <c r="A140" s="31"/>
      <c r="B140" s="8"/>
      <c r="C140" s="8"/>
      <c r="D140" s="8"/>
      <c r="E140" s="8"/>
      <c r="F140" s="366"/>
      <c r="G140" s="4"/>
      <c r="H140" s="4"/>
      <c r="I140" s="4"/>
      <c r="J140" s="4"/>
      <c r="K140" s="4"/>
      <c r="L140" s="4"/>
      <c r="M140" s="4"/>
      <c r="N140" s="4"/>
      <c r="O140" s="4"/>
      <c r="P140" s="4"/>
      <c r="Q140" s="4"/>
      <c r="R140" s="4"/>
      <c r="S140" s="4"/>
      <c r="T140" s="4"/>
      <c r="U140" s="4"/>
      <c r="V140" s="4"/>
      <c r="W140" s="4"/>
      <c r="X140" s="4"/>
      <c r="Y140" s="4"/>
      <c r="Z140" s="4"/>
      <c r="AA140" s="4"/>
      <c r="AB140" s="8"/>
      <c r="AC140" s="8"/>
      <c r="AD140" s="8"/>
      <c r="AE140" s="8"/>
      <c r="AF140" s="8"/>
      <c r="AG140" s="8"/>
      <c r="AH140" s="8"/>
      <c r="AI140" s="8"/>
      <c r="AJ140" s="16"/>
      <c r="AM140" s="40"/>
    </row>
    <row r="141" spans="1:39">
      <c r="A141" s="23">
        <v>3</v>
      </c>
      <c r="B141" s="22" t="s">
        <v>51</v>
      </c>
      <c r="C141" s="24"/>
      <c r="D141" s="25">
        <v>6</v>
      </c>
      <c r="E141" s="26">
        <v>4</v>
      </c>
      <c r="F141" s="25"/>
      <c r="G141" s="4"/>
      <c r="H141" s="4"/>
      <c r="I141" s="4"/>
      <c r="J141" s="4"/>
      <c r="K141" s="4"/>
      <c r="L141" s="4"/>
      <c r="M141" s="4"/>
      <c r="N141" s="4"/>
      <c r="O141" s="4"/>
      <c r="P141" s="4"/>
      <c r="Q141" s="4"/>
      <c r="R141" s="4"/>
      <c r="S141" s="4"/>
      <c r="T141" s="4"/>
      <c r="U141" s="4"/>
      <c r="V141" s="4"/>
      <c r="W141" s="4"/>
      <c r="X141" s="4"/>
      <c r="Y141" s="4"/>
      <c r="Z141" s="4"/>
      <c r="AA141" s="4"/>
      <c r="AB141" s="8"/>
      <c r="AC141" s="22"/>
      <c r="AD141" s="22"/>
      <c r="AE141" s="22"/>
      <c r="AF141" s="22"/>
      <c r="AG141" s="8"/>
      <c r="AH141" s="8"/>
      <c r="AI141" s="8"/>
      <c r="AJ141" s="16"/>
      <c r="AM141" s="40"/>
    </row>
    <row r="142" spans="1:39">
      <c r="A142" s="23">
        <v>4</v>
      </c>
      <c r="B142" s="22" t="s">
        <v>58</v>
      </c>
      <c r="C142" s="24"/>
      <c r="D142" s="25">
        <v>10</v>
      </c>
      <c r="E142" s="26">
        <v>4</v>
      </c>
      <c r="F142" s="25"/>
      <c r="G142" s="4"/>
      <c r="H142" s="4"/>
      <c r="I142" s="4"/>
      <c r="J142" s="4"/>
      <c r="K142" s="4"/>
      <c r="L142" s="4"/>
      <c r="M142" s="4"/>
      <c r="N142" s="4"/>
      <c r="O142" s="4"/>
      <c r="P142" s="4"/>
      <c r="Q142" s="4"/>
      <c r="R142" s="4"/>
      <c r="S142" s="4"/>
      <c r="T142" s="4"/>
      <c r="U142" s="4"/>
      <c r="V142" s="4"/>
      <c r="W142" s="4"/>
      <c r="X142" s="4"/>
      <c r="Y142" s="4"/>
      <c r="Z142" s="4"/>
      <c r="AA142" s="4"/>
      <c r="AB142" s="8"/>
      <c r="AC142" s="22"/>
      <c r="AD142" s="22"/>
      <c r="AE142" s="22"/>
      <c r="AF142" s="22"/>
      <c r="AG142" s="8"/>
      <c r="AH142" s="8"/>
      <c r="AI142" s="8"/>
      <c r="AJ142" s="16"/>
      <c r="AM142" s="40"/>
    </row>
    <row r="143" spans="1:39">
      <c r="A143" s="23">
        <v>5</v>
      </c>
      <c r="B143" s="22" t="s">
        <v>59</v>
      </c>
      <c r="C143" s="24"/>
      <c r="D143" s="25">
        <v>8</v>
      </c>
      <c r="E143" s="26">
        <v>4</v>
      </c>
      <c r="F143" s="25"/>
      <c r="G143" s="4"/>
      <c r="H143" s="4"/>
      <c r="I143" s="4"/>
      <c r="J143" s="4"/>
      <c r="K143" s="4"/>
      <c r="L143" s="4"/>
      <c r="M143" s="4"/>
      <c r="N143" s="4"/>
      <c r="O143" s="4"/>
      <c r="P143" s="4"/>
      <c r="Q143" s="4"/>
      <c r="R143" s="4"/>
      <c r="S143" s="4"/>
      <c r="T143" s="4"/>
      <c r="U143" s="4"/>
      <c r="V143" s="4"/>
      <c r="W143" s="4"/>
      <c r="X143" s="4"/>
      <c r="Y143" s="4"/>
      <c r="Z143" s="4"/>
      <c r="AA143" s="4"/>
      <c r="AB143" s="8"/>
      <c r="AC143" s="22"/>
      <c r="AD143" s="22"/>
      <c r="AE143" s="22"/>
      <c r="AF143" s="22"/>
      <c r="AG143" s="8"/>
      <c r="AH143" s="8"/>
      <c r="AI143" s="8"/>
      <c r="AJ143" s="16"/>
      <c r="AM143" s="40"/>
    </row>
    <row r="144" spans="1:39">
      <c r="A144" s="23">
        <v>6</v>
      </c>
      <c r="B144" s="22" t="s">
        <v>10</v>
      </c>
      <c r="C144" s="24"/>
      <c r="D144" s="25">
        <v>8</v>
      </c>
      <c r="E144" s="26">
        <v>4</v>
      </c>
      <c r="F144" s="25"/>
      <c r="G144" s="4"/>
      <c r="H144" s="4"/>
      <c r="I144" s="4"/>
      <c r="J144" s="4"/>
      <c r="K144" s="4"/>
      <c r="L144" s="4"/>
      <c r="M144" s="4"/>
      <c r="N144" s="4"/>
      <c r="O144" s="4"/>
      <c r="P144" s="4"/>
      <c r="Q144" s="4"/>
      <c r="R144" s="4"/>
      <c r="S144" s="4"/>
      <c r="T144" s="4"/>
      <c r="U144" s="4"/>
      <c r="V144" s="4"/>
      <c r="W144" s="4"/>
      <c r="X144" s="4"/>
      <c r="Y144" s="4"/>
      <c r="Z144" s="4"/>
      <c r="AA144" s="4"/>
      <c r="AB144" s="27"/>
      <c r="AC144" s="22"/>
      <c r="AD144" s="22"/>
      <c r="AE144" s="22"/>
      <c r="AF144" s="22"/>
      <c r="AG144" s="27"/>
      <c r="AH144" s="27"/>
      <c r="AI144" s="27"/>
      <c r="AJ144" s="19"/>
      <c r="AM144" s="40"/>
    </row>
    <row r="145" spans="1:39" ht="15" thickBot="1">
      <c r="G145" s="62"/>
      <c r="H145" s="62"/>
      <c r="I145" s="62">
        <f>SUM(I75:I144)</f>
        <v>233</v>
      </c>
      <c r="J145" s="62">
        <f>SUM(J75:J144)</f>
        <v>14970</v>
      </c>
      <c r="K145" s="62"/>
      <c r="L145" s="62"/>
      <c r="M145" s="62"/>
      <c r="N145" s="62"/>
      <c r="O145" s="62"/>
      <c r="P145" s="62"/>
      <c r="Q145" s="62"/>
      <c r="R145" s="62">
        <f>SUM(R75:R144)</f>
        <v>34</v>
      </c>
      <c r="S145" s="62">
        <f>SUM(S75:S144)</f>
        <v>54</v>
      </c>
      <c r="T145" s="62">
        <f>SUM(T75:T144)</f>
        <v>50</v>
      </c>
      <c r="U145" s="62">
        <f>SUM(U75:U144)</f>
        <v>44</v>
      </c>
      <c r="V145" s="62">
        <f>SUM(V75:V144)</f>
        <v>9</v>
      </c>
      <c r="W145" s="4"/>
      <c r="X145" s="4"/>
      <c r="Y145" s="4"/>
      <c r="Z145" s="4"/>
      <c r="AA145" s="4"/>
      <c r="AM145" s="40"/>
    </row>
    <row r="146" spans="1:39" ht="15.5" thickTop="1" thickBot="1">
      <c r="G146" s="4"/>
      <c r="H146" s="4"/>
      <c r="I146" s="4"/>
      <c r="J146" s="4"/>
      <c r="K146" s="4"/>
      <c r="L146" s="4"/>
      <c r="M146" s="4"/>
      <c r="N146" s="4"/>
      <c r="O146" s="4"/>
      <c r="P146" s="4"/>
      <c r="Q146" s="4"/>
      <c r="R146" s="4"/>
      <c r="S146" s="4"/>
      <c r="T146" s="4"/>
      <c r="U146" s="4"/>
      <c r="V146" s="4"/>
      <c r="W146" s="4"/>
      <c r="X146" s="4"/>
      <c r="Y146" s="4"/>
      <c r="Z146" s="4"/>
      <c r="AA146" s="4"/>
      <c r="AM146" s="40"/>
    </row>
    <row r="147" spans="1:39" ht="15" thickBot="1">
      <c r="A147" s="409" t="s">
        <v>15</v>
      </c>
      <c r="B147" s="410"/>
      <c r="C147" s="59" t="s">
        <v>0</v>
      </c>
      <c r="D147" s="59" t="s">
        <v>5</v>
      </c>
      <c r="E147" s="59" t="s">
        <v>6</v>
      </c>
      <c r="F147" s="369" t="s">
        <v>7</v>
      </c>
      <c r="G147" s="4"/>
      <c r="H147" s="4"/>
      <c r="I147" s="4"/>
      <c r="J147" s="4"/>
      <c r="K147" s="4"/>
      <c r="L147" s="4"/>
      <c r="M147" s="4"/>
      <c r="N147" s="4"/>
      <c r="O147" s="4"/>
      <c r="P147" s="4"/>
      <c r="Q147" s="4"/>
      <c r="R147" s="4"/>
      <c r="S147" s="4"/>
      <c r="T147" s="4"/>
      <c r="U147" s="4"/>
      <c r="V147" s="4"/>
      <c r="W147" s="4"/>
      <c r="X147" s="4"/>
      <c r="Y147" s="4"/>
      <c r="Z147" s="4"/>
      <c r="AA147" s="4"/>
      <c r="AM147" s="40"/>
    </row>
    <row r="148" spans="1:39">
      <c r="G148" s="4"/>
      <c r="H148" s="4"/>
      <c r="I148" s="4"/>
      <c r="J148" s="4"/>
      <c r="K148" s="4"/>
      <c r="L148" s="4"/>
      <c r="M148" s="4"/>
      <c r="N148" s="4"/>
      <c r="O148" s="4"/>
      <c r="P148" s="4"/>
      <c r="Q148" s="4"/>
      <c r="R148" s="4"/>
      <c r="S148" s="4"/>
      <c r="T148" s="4"/>
      <c r="U148" s="4"/>
      <c r="V148" s="4"/>
      <c r="W148" s="4"/>
      <c r="X148" s="4"/>
      <c r="Y148" s="4"/>
      <c r="Z148" s="4"/>
      <c r="AA148" s="4"/>
      <c r="AM148" s="40"/>
    </row>
    <row r="149" spans="1:39">
      <c r="A149" s="21">
        <v>1</v>
      </c>
      <c r="B149" s="9" t="s">
        <v>8</v>
      </c>
      <c r="C149" s="10">
        <v>0.55000000000000004</v>
      </c>
      <c r="D149" s="11">
        <v>5</v>
      </c>
      <c r="E149" s="12">
        <v>1</v>
      </c>
      <c r="F149" s="11">
        <f>MROUND(BP*C149,AR)</f>
        <v>55</v>
      </c>
      <c r="G149" s="4"/>
      <c r="H149" s="4"/>
      <c r="I149" s="60">
        <f t="shared" ref="I149" si="143">+D149*E149</f>
        <v>5</v>
      </c>
      <c r="J149" s="60">
        <f t="shared" ref="J149" si="144">+I149*F149</f>
        <v>275</v>
      </c>
      <c r="K149" s="4"/>
      <c r="L149" s="4"/>
      <c r="M149" s="4"/>
      <c r="N149" s="4"/>
      <c r="O149" s="4"/>
      <c r="P149" s="4"/>
      <c r="Q149" s="4"/>
      <c r="R149" s="58">
        <f t="shared" ref="R149:R152" si="145">IF(ISNUMBER(SEARCH("bench",$B149)),IF($C149&gt;=0.5,IF($C149&lt;0.6,$D149*$E149," ")," ")," ")</f>
        <v>5</v>
      </c>
      <c r="S149" s="58" t="str">
        <f t="shared" ref="S149:S152" si="146">IF(ISNUMBER(SEARCH("bench",$B149)),IF($C149&gt;=0.6,IF($C149&lt;0.7,$D149*$E149," ")," ")," ")</f>
        <v xml:space="preserve"> </v>
      </c>
      <c r="T149" s="58" t="str">
        <f t="shared" ref="T149:T152" si="147">IF(ISNUMBER(SEARCH("bench",$B149)),IF($C149&gt;=0.7,IF($C149&lt;0.8,$D149*$E149," ")," ")," ")</f>
        <v xml:space="preserve"> </v>
      </c>
      <c r="U149" s="58" t="str">
        <f t="shared" ref="U149:U152" si="148">IF(ISNUMBER(SEARCH("bench",$B149)),IF($C149&gt;=0.8,IF($C149&lt;0.9,$D149*$E149," ")," ")," ")</f>
        <v xml:space="preserve"> </v>
      </c>
      <c r="V149" s="58" t="str">
        <f t="shared" ref="V149:V152" si="149">IF(ISNUMBER(SEARCH("bench",$B149)),IF($C149&gt;=0.9,$D149*$E149," ")," ")</f>
        <v xml:space="preserve"> </v>
      </c>
      <c r="W149" s="4"/>
      <c r="X149" s="4"/>
      <c r="Y149" s="4"/>
      <c r="Z149" s="4"/>
      <c r="AA149" s="4"/>
      <c r="AB149" s="17"/>
      <c r="AC149" s="13"/>
      <c r="AD149" s="18"/>
      <c r="AE149" s="18"/>
      <c r="AF149" s="18"/>
      <c r="AG149" s="18"/>
      <c r="AH149" s="18"/>
      <c r="AI149" s="18"/>
      <c r="AJ149" s="14"/>
      <c r="AM149" s="40"/>
    </row>
    <row r="150" spans="1:39">
      <c r="A150" s="15"/>
      <c r="B150" s="20" t="str">
        <f>+B149</f>
        <v>BenchPress</v>
      </c>
      <c r="C150" s="10">
        <v>0.65</v>
      </c>
      <c r="D150" s="11">
        <v>4</v>
      </c>
      <c r="E150" s="12">
        <v>1</v>
      </c>
      <c r="F150" s="11">
        <f>MROUND(BP*C150,AR)</f>
        <v>65</v>
      </c>
      <c r="G150" s="4"/>
      <c r="H150" s="4"/>
      <c r="I150" s="60">
        <f t="shared" ref="I150:I152" si="150">+D150*E150</f>
        <v>4</v>
      </c>
      <c r="J150" s="60">
        <f t="shared" ref="J150:J152" si="151">+I150*F150</f>
        <v>260</v>
      </c>
      <c r="K150" s="4"/>
      <c r="L150" s="4"/>
      <c r="M150" s="4"/>
      <c r="N150" s="4"/>
      <c r="O150" s="4"/>
      <c r="P150" s="4"/>
      <c r="Q150" s="4"/>
      <c r="R150" s="58" t="str">
        <f t="shared" si="145"/>
        <v xml:space="preserve"> </v>
      </c>
      <c r="S150" s="58">
        <f t="shared" si="146"/>
        <v>4</v>
      </c>
      <c r="T150" s="58" t="str">
        <f t="shared" si="147"/>
        <v xml:space="preserve"> </v>
      </c>
      <c r="U150" s="58" t="str">
        <f t="shared" si="148"/>
        <v xml:space="preserve"> </v>
      </c>
      <c r="V150" s="58" t="str">
        <f t="shared" si="149"/>
        <v xml:space="preserve"> </v>
      </c>
      <c r="W150" s="4"/>
      <c r="X150" s="4"/>
      <c r="Y150" s="4"/>
      <c r="Z150" s="4"/>
      <c r="AA150" s="4"/>
      <c r="AB150" s="5"/>
      <c r="AC150" s="22"/>
      <c r="AD150" s="8"/>
      <c r="AE150" s="8"/>
      <c r="AF150" s="8"/>
      <c r="AG150" s="8"/>
      <c r="AH150" s="8"/>
      <c r="AI150" s="8"/>
      <c r="AJ150" s="16"/>
      <c r="AM150" s="40"/>
    </row>
    <row r="151" spans="1:39">
      <c r="A151" s="21"/>
      <c r="B151" s="20" t="str">
        <f t="shared" ref="B151:B152" si="152">+B150</f>
        <v>BenchPress</v>
      </c>
      <c r="C151" s="10">
        <v>0.75</v>
      </c>
      <c r="D151" s="11">
        <v>3</v>
      </c>
      <c r="E151" s="12">
        <v>2</v>
      </c>
      <c r="F151" s="11">
        <f>MROUND(BP*C151,AR)</f>
        <v>75</v>
      </c>
      <c r="G151" s="4"/>
      <c r="H151" s="4"/>
      <c r="I151" s="60">
        <f t="shared" si="150"/>
        <v>6</v>
      </c>
      <c r="J151" s="60">
        <f t="shared" si="151"/>
        <v>450</v>
      </c>
      <c r="K151" s="4"/>
      <c r="L151" s="4"/>
      <c r="M151" s="4"/>
      <c r="N151" s="4"/>
      <c r="O151" s="4"/>
      <c r="P151" s="4"/>
      <c r="Q151" s="4"/>
      <c r="R151" s="58" t="str">
        <f t="shared" si="145"/>
        <v xml:space="preserve"> </v>
      </c>
      <c r="S151" s="58" t="str">
        <f t="shared" si="146"/>
        <v xml:space="preserve"> </v>
      </c>
      <c r="T151" s="58">
        <f t="shared" si="147"/>
        <v>6</v>
      </c>
      <c r="U151" s="58" t="str">
        <f t="shared" si="148"/>
        <v xml:space="preserve"> </v>
      </c>
      <c r="V151" s="58" t="str">
        <f t="shared" si="149"/>
        <v xml:space="preserve"> </v>
      </c>
      <c r="W151" s="4"/>
      <c r="X151" s="4"/>
      <c r="Y151" s="4"/>
      <c r="Z151" s="4"/>
      <c r="AA151" s="4"/>
      <c r="AB151" s="5"/>
      <c r="AC151" s="7"/>
      <c r="AD151" s="7"/>
      <c r="AE151" s="8"/>
      <c r="AF151" s="8"/>
      <c r="AG151" s="8"/>
      <c r="AH151" s="8"/>
      <c r="AI151" s="8"/>
      <c r="AJ151" s="16"/>
      <c r="AM151" s="40"/>
    </row>
    <row r="152" spans="1:39">
      <c r="A152" s="15"/>
      <c r="B152" s="20" t="str">
        <f t="shared" si="152"/>
        <v>BenchPress</v>
      </c>
      <c r="C152" s="10">
        <v>0.85</v>
      </c>
      <c r="D152" s="11">
        <v>2</v>
      </c>
      <c r="E152" s="12">
        <v>4</v>
      </c>
      <c r="F152" s="11">
        <f>MROUND(BP*C152,AR)</f>
        <v>85</v>
      </c>
      <c r="G152" s="4"/>
      <c r="H152" s="4"/>
      <c r="I152" s="60">
        <f t="shared" si="150"/>
        <v>8</v>
      </c>
      <c r="J152" s="60">
        <f t="shared" si="151"/>
        <v>680</v>
      </c>
      <c r="K152" s="4"/>
      <c r="L152" s="4"/>
      <c r="M152" s="4"/>
      <c r="N152" s="4"/>
      <c r="O152" s="4"/>
      <c r="P152" s="4"/>
      <c r="Q152" s="4"/>
      <c r="R152" s="58" t="str">
        <f t="shared" si="145"/>
        <v xml:space="preserve"> </v>
      </c>
      <c r="S152" s="58" t="str">
        <f t="shared" si="146"/>
        <v xml:space="preserve"> </v>
      </c>
      <c r="T152" s="58" t="str">
        <f t="shared" si="147"/>
        <v xml:space="preserve"> </v>
      </c>
      <c r="U152" s="58">
        <f t="shared" si="148"/>
        <v>8</v>
      </c>
      <c r="V152" s="58" t="str">
        <f t="shared" si="149"/>
        <v xml:space="preserve"> </v>
      </c>
      <c r="W152" s="4"/>
      <c r="X152" s="4"/>
      <c r="Y152" s="4"/>
      <c r="Z152" s="4"/>
      <c r="AA152" s="4"/>
      <c r="AB152" s="5"/>
      <c r="AC152" s="13"/>
      <c r="AD152" s="13"/>
      <c r="AE152" s="13"/>
      <c r="AF152" s="13"/>
      <c r="AG152" s="8"/>
      <c r="AH152" s="8"/>
      <c r="AI152" s="8"/>
      <c r="AJ152" s="16"/>
      <c r="AM152" s="40"/>
    </row>
    <row r="153" spans="1:39">
      <c r="A153" s="31"/>
      <c r="B153" s="8"/>
      <c r="C153" s="8"/>
      <c r="D153" s="8"/>
      <c r="E153" s="8"/>
      <c r="F153" s="366"/>
      <c r="G153" s="4"/>
      <c r="H153" s="4"/>
      <c r="I153" s="4"/>
      <c r="J153" s="4"/>
      <c r="K153" s="4"/>
      <c r="L153" s="4"/>
      <c r="M153" s="4"/>
      <c r="N153" s="4"/>
      <c r="O153" s="4"/>
      <c r="P153" s="4"/>
      <c r="Q153" s="4"/>
      <c r="R153" s="4"/>
      <c r="S153" s="4"/>
      <c r="T153" s="4"/>
      <c r="U153" s="4"/>
      <c r="V153" s="4"/>
      <c r="W153" s="4"/>
      <c r="X153" s="4"/>
      <c r="Y153" s="4"/>
      <c r="Z153" s="4"/>
      <c r="AA153" s="4"/>
      <c r="AB153" s="5"/>
      <c r="AC153" s="8"/>
      <c r="AD153" s="8"/>
      <c r="AE153" s="8"/>
      <c r="AF153" s="8"/>
      <c r="AG153" s="8"/>
      <c r="AH153" s="8"/>
      <c r="AI153" s="8"/>
      <c r="AJ153" s="16"/>
      <c r="AM153" s="40"/>
    </row>
    <row r="154" spans="1:39">
      <c r="A154" s="23">
        <v>2</v>
      </c>
      <c r="B154" s="6" t="s">
        <v>52</v>
      </c>
      <c r="C154" s="24"/>
      <c r="D154" s="25">
        <v>10</v>
      </c>
      <c r="E154" s="26">
        <v>5</v>
      </c>
      <c r="F154" s="25"/>
      <c r="G154" s="4"/>
      <c r="H154" s="4"/>
      <c r="I154" s="4"/>
      <c r="J154" s="4"/>
      <c r="K154" s="4"/>
      <c r="L154" s="4"/>
      <c r="M154" s="4"/>
      <c r="N154" s="4"/>
      <c r="O154" s="4"/>
      <c r="P154" s="4"/>
      <c r="Q154" s="4"/>
      <c r="R154" s="4"/>
      <c r="S154" s="4"/>
      <c r="T154" s="4"/>
      <c r="U154" s="4"/>
      <c r="V154" s="4"/>
      <c r="W154" s="4"/>
      <c r="X154" s="4"/>
      <c r="Y154" s="4"/>
      <c r="Z154" s="4"/>
      <c r="AA154" s="4"/>
      <c r="AB154" s="8"/>
      <c r="AC154" s="22"/>
      <c r="AD154" s="22"/>
      <c r="AE154" s="22"/>
      <c r="AF154" s="22"/>
      <c r="AG154" s="22"/>
      <c r="AH154" s="8"/>
      <c r="AI154" s="8"/>
      <c r="AJ154" s="16"/>
      <c r="AM154" s="40"/>
    </row>
    <row r="155" spans="1:39">
      <c r="A155" s="31"/>
      <c r="B155" s="8"/>
      <c r="C155" s="8"/>
      <c r="D155" s="8"/>
      <c r="E155" s="8"/>
      <c r="F155" s="366"/>
      <c r="G155" s="4"/>
      <c r="H155" s="4"/>
      <c r="I155" s="4"/>
      <c r="J155" s="4"/>
      <c r="K155" s="4"/>
      <c r="L155" s="4"/>
      <c r="M155" s="4"/>
      <c r="N155" s="4"/>
      <c r="O155" s="4"/>
      <c r="P155" s="4"/>
      <c r="Q155" s="4"/>
      <c r="R155" s="4"/>
      <c r="S155" s="4"/>
      <c r="T155" s="4"/>
      <c r="U155" s="4"/>
      <c r="V155" s="4"/>
      <c r="W155" s="4"/>
      <c r="X155" s="4"/>
      <c r="Y155" s="4"/>
      <c r="Z155" s="4"/>
      <c r="AA155" s="4"/>
      <c r="AB155" s="5"/>
      <c r="AC155" s="8"/>
      <c r="AD155" s="8"/>
      <c r="AE155" s="8"/>
      <c r="AF155" s="8"/>
      <c r="AG155" s="8"/>
      <c r="AH155" s="8"/>
      <c r="AI155" s="8"/>
      <c r="AJ155" s="16"/>
      <c r="AM155" s="40"/>
    </row>
    <row r="156" spans="1:39">
      <c r="A156" s="21">
        <v>3</v>
      </c>
      <c r="B156" s="39" t="s">
        <v>8</v>
      </c>
      <c r="C156" s="28">
        <v>0.5</v>
      </c>
      <c r="D156" s="29">
        <v>5</v>
      </c>
      <c r="E156" s="30">
        <v>1</v>
      </c>
      <c r="F156" s="11">
        <f>MROUND(BP*C156,AR)</f>
        <v>50</v>
      </c>
      <c r="G156" s="4"/>
      <c r="H156" s="4"/>
      <c r="I156" s="60">
        <f t="shared" ref="I156" si="153">+D156*E156</f>
        <v>5</v>
      </c>
      <c r="J156" s="60">
        <f t="shared" ref="J156" si="154">+I156*F156</f>
        <v>250</v>
      </c>
      <c r="K156" s="4"/>
      <c r="L156" s="4"/>
      <c r="M156" s="4"/>
      <c r="N156" s="4"/>
      <c r="O156" s="4"/>
      <c r="P156" s="4"/>
      <c r="Q156" s="4"/>
      <c r="R156" s="58">
        <f t="shared" ref="R156:R159" si="155">IF(ISNUMBER(SEARCH("bench",$B156)),IF($C156&gt;=0.5,IF($C156&lt;0.6,$D156*$E156," ")," ")," ")</f>
        <v>5</v>
      </c>
      <c r="S156" s="58" t="str">
        <f t="shared" ref="S156:S159" si="156">IF(ISNUMBER(SEARCH("bench",$B156)),IF($C156&gt;=0.6,IF($C156&lt;0.7,$D156*$E156," ")," ")," ")</f>
        <v xml:space="preserve"> </v>
      </c>
      <c r="T156" s="58" t="str">
        <f t="shared" ref="T156:T159" si="157">IF(ISNUMBER(SEARCH("bench",$B156)),IF($C156&gt;=0.7,IF($C156&lt;0.8,$D156*$E156," ")," ")," ")</f>
        <v xml:space="preserve"> </v>
      </c>
      <c r="U156" s="58" t="str">
        <f t="shared" ref="U156:U159" si="158">IF(ISNUMBER(SEARCH("bench",$B156)),IF($C156&gt;=0.8,IF($C156&lt;0.9,$D156*$E156," ")," ")," ")</f>
        <v xml:space="preserve"> </v>
      </c>
      <c r="V156" s="58" t="str">
        <f t="shared" ref="V156:V159" si="159">IF(ISNUMBER(SEARCH("bench",$B156)),IF($C156&gt;=0.9,$D156*$E156," ")," ")</f>
        <v xml:space="preserve"> </v>
      </c>
      <c r="W156" s="4"/>
      <c r="X156" s="4"/>
      <c r="Y156" s="4"/>
      <c r="Z156" s="4"/>
      <c r="AA156" s="4"/>
      <c r="AB156" s="5"/>
      <c r="AC156" s="22"/>
      <c r="AD156" s="8"/>
      <c r="AE156" s="8"/>
      <c r="AF156" s="8"/>
      <c r="AG156" s="8"/>
      <c r="AH156" s="8"/>
      <c r="AI156" s="8"/>
      <c r="AJ156" s="16"/>
      <c r="AM156" s="40"/>
    </row>
    <row r="157" spans="1:39">
      <c r="A157" s="21"/>
      <c r="B157" s="20" t="str">
        <f>+B156</f>
        <v>BenchPress</v>
      </c>
      <c r="C157" s="10">
        <v>0.6</v>
      </c>
      <c r="D157" s="11">
        <v>4</v>
      </c>
      <c r="E157" s="12">
        <v>1</v>
      </c>
      <c r="F157" s="11">
        <f>MROUND(BP*C157,AR)</f>
        <v>60</v>
      </c>
      <c r="G157" s="4"/>
      <c r="H157" s="4"/>
      <c r="I157" s="60">
        <f t="shared" ref="I157:I159" si="160">+D157*E157</f>
        <v>4</v>
      </c>
      <c r="J157" s="60">
        <f t="shared" ref="J157:J159" si="161">+I157*F157</f>
        <v>240</v>
      </c>
      <c r="K157" s="4"/>
      <c r="L157" s="4"/>
      <c r="M157" s="4"/>
      <c r="N157" s="4"/>
      <c r="O157" s="4"/>
      <c r="P157" s="4"/>
      <c r="Q157" s="4"/>
      <c r="R157" s="58" t="str">
        <f t="shared" si="155"/>
        <v xml:space="preserve"> </v>
      </c>
      <c r="S157" s="58">
        <f t="shared" si="156"/>
        <v>4</v>
      </c>
      <c r="T157" s="58" t="str">
        <f t="shared" si="157"/>
        <v xml:space="preserve"> </v>
      </c>
      <c r="U157" s="58" t="str">
        <f t="shared" si="158"/>
        <v xml:space="preserve"> </v>
      </c>
      <c r="V157" s="58" t="str">
        <f t="shared" si="159"/>
        <v xml:space="preserve"> </v>
      </c>
      <c r="W157" s="4"/>
      <c r="X157" s="4"/>
      <c r="Y157" s="4"/>
      <c r="Z157" s="4"/>
      <c r="AA157" s="4"/>
      <c r="AB157" s="5"/>
      <c r="AC157" s="7"/>
      <c r="AD157" s="8"/>
      <c r="AE157" s="8"/>
      <c r="AF157" s="8"/>
      <c r="AG157" s="8"/>
      <c r="AH157" s="8"/>
      <c r="AI157" s="8"/>
      <c r="AJ157" s="16"/>
      <c r="AM157" s="40"/>
    </row>
    <row r="158" spans="1:39">
      <c r="A158" s="21"/>
      <c r="B158" s="20" t="str">
        <f>+B157</f>
        <v>BenchPress</v>
      </c>
      <c r="C158" s="10">
        <v>0.7</v>
      </c>
      <c r="D158" s="11">
        <v>3</v>
      </c>
      <c r="E158" s="12">
        <v>1</v>
      </c>
      <c r="F158" s="11">
        <f>MROUND(BP*C158,AR)</f>
        <v>70</v>
      </c>
      <c r="G158" s="4"/>
      <c r="H158" s="4"/>
      <c r="I158" s="60">
        <f t="shared" si="160"/>
        <v>3</v>
      </c>
      <c r="J158" s="60">
        <f t="shared" si="161"/>
        <v>210</v>
      </c>
      <c r="K158" s="4"/>
      <c r="L158" s="4"/>
      <c r="M158" s="4"/>
      <c r="N158" s="4"/>
      <c r="O158" s="4"/>
      <c r="P158" s="4"/>
      <c r="Q158" s="4"/>
      <c r="R158" s="58" t="str">
        <f t="shared" si="155"/>
        <v xml:space="preserve"> </v>
      </c>
      <c r="S158" s="58" t="str">
        <f t="shared" si="156"/>
        <v xml:space="preserve"> </v>
      </c>
      <c r="T158" s="58">
        <f t="shared" si="157"/>
        <v>3</v>
      </c>
      <c r="U158" s="58" t="str">
        <f t="shared" si="158"/>
        <v xml:space="preserve"> </v>
      </c>
      <c r="V158" s="58" t="str">
        <f t="shared" si="159"/>
        <v xml:space="preserve"> </v>
      </c>
      <c r="W158" s="4"/>
      <c r="X158" s="4"/>
      <c r="Y158" s="4"/>
      <c r="Z158" s="4"/>
      <c r="AA158" s="4"/>
      <c r="AB158" s="5"/>
      <c r="AC158" s="7"/>
      <c r="AD158" s="8"/>
      <c r="AE158" s="8"/>
      <c r="AF158" s="8"/>
      <c r="AG158" s="8"/>
      <c r="AH158" s="8"/>
      <c r="AI158" s="8"/>
      <c r="AJ158" s="16"/>
      <c r="AM158" s="40"/>
    </row>
    <row r="159" spans="1:39">
      <c r="A159" s="15"/>
      <c r="B159" s="20" t="str">
        <f>+B157</f>
        <v>BenchPress</v>
      </c>
      <c r="C159" s="10">
        <v>0.8</v>
      </c>
      <c r="D159" s="11">
        <v>3</v>
      </c>
      <c r="E159" s="12">
        <v>4</v>
      </c>
      <c r="F159" s="11">
        <f>MROUND(BP*C159,AR)</f>
        <v>80</v>
      </c>
      <c r="G159" s="4"/>
      <c r="H159" s="4"/>
      <c r="I159" s="60">
        <f t="shared" si="160"/>
        <v>12</v>
      </c>
      <c r="J159" s="60">
        <f t="shared" si="161"/>
        <v>960</v>
      </c>
      <c r="K159" s="4"/>
      <c r="L159" s="4"/>
      <c r="M159" s="4"/>
      <c r="N159" s="4"/>
      <c r="O159" s="4"/>
      <c r="P159" s="4"/>
      <c r="Q159" s="4"/>
      <c r="R159" s="58" t="str">
        <f t="shared" si="155"/>
        <v xml:space="preserve"> </v>
      </c>
      <c r="S159" s="58" t="str">
        <f t="shared" si="156"/>
        <v xml:space="preserve"> </v>
      </c>
      <c r="T159" s="58" t="str">
        <f t="shared" si="157"/>
        <v xml:space="preserve"> </v>
      </c>
      <c r="U159" s="58">
        <f t="shared" si="158"/>
        <v>12</v>
      </c>
      <c r="V159" s="58" t="str">
        <f t="shared" si="159"/>
        <v xml:space="preserve"> </v>
      </c>
      <c r="W159" s="4"/>
      <c r="X159" s="4"/>
      <c r="Y159" s="4"/>
      <c r="Z159" s="4"/>
      <c r="AA159" s="4"/>
      <c r="AB159" s="5"/>
      <c r="AC159" s="22"/>
      <c r="AD159" s="22"/>
      <c r="AE159" s="22"/>
      <c r="AF159" s="22"/>
      <c r="AG159" s="8"/>
      <c r="AH159" s="8"/>
      <c r="AI159" s="8"/>
      <c r="AJ159" s="16"/>
      <c r="AM159" s="40"/>
    </row>
    <row r="160" spans="1:39">
      <c r="A160" s="31"/>
      <c r="B160" s="8"/>
      <c r="C160" s="8"/>
      <c r="D160" s="8"/>
      <c r="E160" s="8"/>
      <c r="F160" s="366"/>
      <c r="G160" s="4"/>
      <c r="H160" s="4"/>
      <c r="I160" s="4"/>
      <c r="J160" s="4"/>
      <c r="K160" s="4"/>
      <c r="L160" s="4"/>
      <c r="M160" s="4"/>
      <c r="N160" s="4"/>
      <c r="O160" s="4"/>
      <c r="P160" s="4"/>
      <c r="Q160" s="4"/>
      <c r="R160" s="4"/>
      <c r="S160" s="4"/>
      <c r="T160" s="4"/>
      <c r="U160" s="4"/>
      <c r="V160" s="4"/>
      <c r="W160" s="4"/>
      <c r="X160" s="4"/>
      <c r="Y160" s="4"/>
      <c r="Z160" s="4"/>
      <c r="AA160" s="4"/>
      <c r="AB160" s="8"/>
      <c r="AC160" s="8"/>
      <c r="AD160" s="8"/>
      <c r="AE160" s="8"/>
      <c r="AF160" s="8"/>
      <c r="AG160" s="8"/>
      <c r="AH160" s="8"/>
      <c r="AI160" s="8"/>
      <c r="AJ160" s="16"/>
      <c r="AM160" s="40"/>
    </row>
    <row r="161" spans="1:39">
      <c r="A161" s="23">
        <v>4</v>
      </c>
      <c r="B161" s="6" t="s">
        <v>3</v>
      </c>
      <c r="C161" s="24"/>
      <c r="D161" s="25">
        <v>10</v>
      </c>
      <c r="E161" s="26">
        <v>5</v>
      </c>
      <c r="F161" s="25"/>
      <c r="G161" s="4"/>
      <c r="H161" s="4"/>
      <c r="I161" s="4"/>
      <c r="J161" s="4"/>
      <c r="K161" s="4"/>
      <c r="L161" s="4"/>
      <c r="M161" s="4"/>
      <c r="N161" s="4"/>
      <c r="O161" s="4"/>
      <c r="P161" s="4"/>
      <c r="Q161" s="4"/>
      <c r="R161" s="4"/>
      <c r="S161" s="4"/>
      <c r="T161" s="4"/>
      <c r="U161" s="4"/>
      <c r="V161" s="4"/>
      <c r="W161" s="4"/>
      <c r="X161" s="4"/>
      <c r="Y161" s="4"/>
      <c r="Z161" s="4"/>
      <c r="AA161" s="4"/>
      <c r="AB161" s="8"/>
      <c r="AC161" s="22"/>
      <c r="AD161" s="22"/>
      <c r="AE161" s="22"/>
      <c r="AF161" s="22"/>
      <c r="AG161" s="22"/>
      <c r="AH161" s="8"/>
      <c r="AI161" s="8"/>
      <c r="AJ161" s="16"/>
      <c r="AM161" s="40"/>
    </row>
    <row r="162" spans="1:39">
      <c r="A162" s="23">
        <v>5</v>
      </c>
      <c r="B162" s="6" t="s">
        <v>16</v>
      </c>
      <c r="C162" s="24"/>
      <c r="D162" s="25">
        <v>8</v>
      </c>
      <c r="E162" s="26">
        <v>5</v>
      </c>
      <c r="F162" s="25"/>
      <c r="G162" s="4"/>
      <c r="H162" s="4"/>
      <c r="I162" s="4"/>
      <c r="J162" s="4"/>
      <c r="K162" s="4"/>
      <c r="L162" s="4"/>
      <c r="M162" s="4"/>
      <c r="N162" s="4"/>
      <c r="O162" s="4"/>
      <c r="P162" s="4"/>
      <c r="Q162" s="4"/>
      <c r="R162" s="4"/>
      <c r="S162" s="4"/>
      <c r="T162" s="4"/>
      <c r="U162" s="4"/>
      <c r="V162" s="4"/>
      <c r="W162" s="4"/>
      <c r="X162" s="4"/>
      <c r="Y162" s="4"/>
      <c r="Z162" s="4"/>
      <c r="AA162" s="4"/>
      <c r="AB162" s="8"/>
      <c r="AC162" s="22"/>
      <c r="AD162" s="22"/>
      <c r="AE162" s="22"/>
      <c r="AF162" s="22"/>
      <c r="AG162" s="22"/>
      <c r="AH162" s="8"/>
      <c r="AI162" s="8"/>
      <c r="AJ162" s="16"/>
      <c r="AM162" s="40"/>
    </row>
    <row r="163" spans="1:39">
      <c r="A163" s="23">
        <v>6</v>
      </c>
      <c r="B163" s="6" t="s">
        <v>4</v>
      </c>
      <c r="C163" s="24"/>
      <c r="D163" s="25">
        <v>10</v>
      </c>
      <c r="E163" s="26">
        <v>4</v>
      </c>
      <c r="F163" s="25"/>
      <c r="G163" s="4"/>
      <c r="H163" s="4"/>
      <c r="I163" s="4"/>
      <c r="J163" s="4"/>
      <c r="K163" s="4"/>
      <c r="L163" s="4"/>
      <c r="M163" s="4"/>
      <c r="N163" s="4"/>
      <c r="O163" s="4"/>
      <c r="P163" s="4"/>
      <c r="Q163" s="4"/>
      <c r="R163" s="4"/>
      <c r="S163" s="4"/>
      <c r="T163" s="4"/>
      <c r="U163" s="4"/>
      <c r="V163" s="4"/>
      <c r="W163" s="4"/>
      <c r="X163" s="4"/>
      <c r="Y163" s="4"/>
      <c r="Z163" s="4"/>
      <c r="AA163" s="4"/>
      <c r="AB163" s="27"/>
      <c r="AC163" s="22"/>
      <c r="AD163" s="22"/>
      <c r="AE163" s="22"/>
      <c r="AF163" s="13"/>
      <c r="AG163" s="27"/>
      <c r="AH163" s="27"/>
      <c r="AI163" s="27"/>
      <c r="AJ163" s="19"/>
      <c r="AM163" s="40"/>
    </row>
    <row r="164" spans="1:39" ht="15" thickBot="1">
      <c r="G164" s="4"/>
      <c r="H164" s="4"/>
      <c r="I164" s="4"/>
      <c r="J164" s="4"/>
      <c r="K164" s="4"/>
      <c r="L164" s="4"/>
      <c r="M164" s="4"/>
      <c r="N164" s="4"/>
      <c r="O164" s="4"/>
      <c r="P164" s="4"/>
      <c r="Q164" s="4"/>
      <c r="R164" s="4"/>
      <c r="S164" s="4"/>
      <c r="T164" s="4"/>
      <c r="U164" s="4"/>
      <c r="V164" s="4"/>
      <c r="W164" s="4"/>
      <c r="X164" s="4"/>
      <c r="Y164" s="4"/>
      <c r="Z164" s="4"/>
      <c r="AA164" s="4"/>
      <c r="AM164" s="40"/>
    </row>
    <row r="165" spans="1:39" ht="15" thickBot="1">
      <c r="A165" s="409" t="s">
        <v>17</v>
      </c>
      <c r="B165" s="410"/>
      <c r="C165" s="59" t="s">
        <v>0</v>
      </c>
      <c r="D165" s="59" t="s">
        <v>5</v>
      </c>
      <c r="E165" s="59" t="s">
        <v>6</v>
      </c>
      <c r="F165" s="369" t="s">
        <v>7</v>
      </c>
      <c r="G165" s="4"/>
      <c r="H165" s="4"/>
      <c r="I165" s="4"/>
      <c r="J165" s="4"/>
      <c r="K165" s="4"/>
      <c r="L165" s="4"/>
      <c r="M165" s="4"/>
      <c r="N165" s="4"/>
      <c r="O165" s="4"/>
      <c r="P165" s="4"/>
      <c r="Q165" s="4"/>
      <c r="R165" s="4"/>
      <c r="S165" s="4"/>
      <c r="T165" s="4"/>
      <c r="U165" s="4"/>
      <c r="V165" s="4"/>
      <c r="W165" s="4"/>
      <c r="X165" s="4"/>
      <c r="Y165" s="4"/>
      <c r="Z165" s="4"/>
      <c r="AA165" s="4"/>
      <c r="AM165" s="40"/>
    </row>
    <row r="166" spans="1:39">
      <c r="G166" s="4"/>
      <c r="H166" s="4"/>
      <c r="I166" s="4"/>
      <c r="J166" s="4"/>
      <c r="K166" s="4"/>
      <c r="L166" s="4"/>
      <c r="M166" s="4"/>
      <c r="N166" s="4"/>
      <c r="O166" s="4"/>
      <c r="P166" s="4"/>
      <c r="Q166" s="4"/>
      <c r="R166" s="4"/>
      <c r="S166" s="4"/>
      <c r="T166" s="4"/>
      <c r="U166" s="4"/>
      <c r="V166" s="4"/>
      <c r="W166" s="4"/>
      <c r="X166" s="4"/>
      <c r="Y166" s="4"/>
      <c r="Z166" s="4"/>
      <c r="AA166" s="4"/>
      <c r="AM166" s="40"/>
    </row>
    <row r="167" spans="1:39">
      <c r="A167" s="21">
        <v>1</v>
      </c>
      <c r="B167" s="9" t="s">
        <v>8</v>
      </c>
      <c r="C167" s="10">
        <v>0.5</v>
      </c>
      <c r="D167" s="11">
        <v>6</v>
      </c>
      <c r="E167" s="12">
        <v>1</v>
      </c>
      <c r="F167" s="11">
        <f t="shared" ref="F167:F177" si="162">MROUND(BP*C167,AR)</f>
        <v>50</v>
      </c>
      <c r="G167" s="4"/>
      <c r="H167" s="4"/>
      <c r="I167" s="60">
        <f t="shared" ref="I167" si="163">+D167*E167</f>
        <v>6</v>
      </c>
      <c r="J167" s="60">
        <f t="shared" ref="J167" si="164">+I167*F167</f>
        <v>300</v>
      </c>
      <c r="K167" s="4"/>
      <c r="L167" s="4"/>
      <c r="M167" s="4"/>
      <c r="N167" s="4"/>
      <c r="O167" s="4"/>
      <c r="P167" s="4"/>
      <c r="Q167" s="4"/>
      <c r="R167" s="58">
        <f t="shared" ref="R167:R177" si="165">IF(ISNUMBER(SEARCH("bench",$B167)),IF($C167&gt;=0.5,IF($C167&lt;0.6,$D167*$E167," ")," ")," ")</f>
        <v>6</v>
      </c>
      <c r="S167" s="58" t="str">
        <f t="shared" ref="S167:S177" si="166">IF(ISNUMBER(SEARCH("bench",$B167)),IF($C167&gt;=0.6,IF($C167&lt;0.7,$D167*$E167," ")," ")," ")</f>
        <v xml:space="preserve"> </v>
      </c>
      <c r="T167" s="58" t="str">
        <f t="shared" ref="T167:T177" si="167">IF(ISNUMBER(SEARCH("bench",$B167)),IF($C167&gt;=0.7,IF($C167&lt;0.8,$D167*$E167," ")," ")," ")</f>
        <v xml:space="preserve"> </v>
      </c>
      <c r="U167" s="58" t="str">
        <f t="shared" ref="U167:U177" si="168">IF(ISNUMBER(SEARCH("bench",$B167)),IF($C167&gt;=0.8,IF($C167&lt;0.9,$D167*$E167," ")," ")," ")</f>
        <v xml:space="preserve"> </v>
      </c>
      <c r="V167" s="58" t="str">
        <f t="shared" ref="V167:V177" si="169">IF(ISNUMBER(SEARCH("bench",$B167)),IF($C167&gt;=0.9,$D167*$E167," ")," ")</f>
        <v xml:space="preserve"> </v>
      </c>
      <c r="W167" s="4"/>
      <c r="X167" s="4"/>
      <c r="Y167" s="4"/>
      <c r="Z167" s="4"/>
      <c r="AA167" s="4"/>
      <c r="AB167" s="17"/>
      <c r="AC167" s="6"/>
      <c r="AD167" s="18"/>
      <c r="AE167" s="18"/>
      <c r="AF167" s="18"/>
      <c r="AG167" s="18"/>
      <c r="AH167" s="18"/>
      <c r="AI167" s="18"/>
      <c r="AJ167" s="14"/>
      <c r="AM167" s="40"/>
    </row>
    <row r="168" spans="1:39">
      <c r="A168" s="15"/>
      <c r="B168" s="20" t="str">
        <f>+B167</f>
        <v>BenchPress</v>
      </c>
      <c r="C168" s="10">
        <v>0.6</v>
      </c>
      <c r="D168" s="11">
        <v>5</v>
      </c>
      <c r="E168" s="12">
        <v>1</v>
      </c>
      <c r="F168" s="11">
        <f t="shared" si="162"/>
        <v>60</v>
      </c>
      <c r="G168" s="4"/>
      <c r="H168" s="4"/>
      <c r="I168" s="60">
        <f t="shared" ref="I168:I177" si="170">+D168*E168</f>
        <v>5</v>
      </c>
      <c r="J168" s="60">
        <f t="shared" ref="J168:J177" si="171">+I168*F168</f>
        <v>300</v>
      </c>
      <c r="K168" s="4"/>
      <c r="L168" s="4"/>
      <c r="M168" s="4"/>
      <c r="N168" s="4"/>
      <c r="O168" s="4"/>
      <c r="P168" s="4"/>
      <c r="Q168" s="4"/>
      <c r="R168" s="58" t="str">
        <f t="shared" si="165"/>
        <v xml:space="preserve"> </v>
      </c>
      <c r="S168" s="58">
        <f t="shared" si="166"/>
        <v>5</v>
      </c>
      <c r="T168" s="58" t="str">
        <f t="shared" si="167"/>
        <v xml:space="preserve"> </v>
      </c>
      <c r="U168" s="58" t="str">
        <f t="shared" si="168"/>
        <v xml:space="preserve"> </v>
      </c>
      <c r="V168" s="58" t="str">
        <f t="shared" si="169"/>
        <v xml:space="preserve"> </v>
      </c>
      <c r="W168" s="4"/>
      <c r="X168" s="4"/>
      <c r="Y168" s="4"/>
      <c r="Z168" s="4"/>
      <c r="AA168" s="4"/>
      <c r="AB168" s="5"/>
      <c r="AC168" s="7"/>
      <c r="AD168" s="8"/>
      <c r="AE168" s="8"/>
      <c r="AF168" s="8"/>
      <c r="AG168" s="8"/>
      <c r="AH168" s="8"/>
      <c r="AI168" s="8"/>
      <c r="AJ168" s="16"/>
      <c r="AM168" s="40"/>
    </row>
    <row r="169" spans="1:39">
      <c r="A169" s="21"/>
      <c r="B169" s="20" t="str">
        <f t="shared" ref="B169:B173" si="172">+B168</f>
        <v>BenchPress</v>
      </c>
      <c r="C169" s="10">
        <v>0.7</v>
      </c>
      <c r="D169" s="11">
        <v>4</v>
      </c>
      <c r="E169" s="12">
        <v>1</v>
      </c>
      <c r="F169" s="11">
        <f t="shared" si="162"/>
        <v>70</v>
      </c>
      <c r="G169" s="4"/>
      <c r="H169" s="4"/>
      <c r="I169" s="60">
        <f t="shared" si="170"/>
        <v>4</v>
      </c>
      <c r="J169" s="60">
        <f t="shared" si="171"/>
        <v>280</v>
      </c>
      <c r="K169" s="4"/>
      <c r="L169" s="4"/>
      <c r="M169" s="4"/>
      <c r="N169" s="4"/>
      <c r="O169" s="4"/>
      <c r="P169" s="4"/>
      <c r="Q169" s="4"/>
      <c r="R169" s="58" t="str">
        <f t="shared" si="165"/>
        <v xml:space="preserve"> </v>
      </c>
      <c r="S169" s="58" t="str">
        <f t="shared" si="166"/>
        <v xml:space="preserve"> </v>
      </c>
      <c r="T169" s="58">
        <f t="shared" si="167"/>
        <v>4</v>
      </c>
      <c r="U169" s="58" t="str">
        <f t="shared" si="168"/>
        <v xml:space="preserve"> </v>
      </c>
      <c r="V169" s="58" t="str">
        <f t="shared" si="169"/>
        <v xml:space="preserve"> </v>
      </c>
      <c r="W169" s="4"/>
      <c r="X169" s="4"/>
      <c r="Y169" s="4"/>
      <c r="Z169" s="4"/>
      <c r="AA169" s="4"/>
      <c r="AB169" s="5"/>
      <c r="AC169" s="6"/>
      <c r="AD169" s="8"/>
      <c r="AE169" s="8"/>
      <c r="AF169" s="8"/>
      <c r="AG169" s="8"/>
      <c r="AH169" s="8"/>
      <c r="AI169" s="8"/>
      <c r="AJ169" s="16"/>
      <c r="AM169" s="40"/>
    </row>
    <row r="170" spans="1:39">
      <c r="A170" s="15"/>
      <c r="B170" s="20" t="str">
        <f t="shared" si="172"/>
        <v>BenchPress</v>
      </c>
      <c r="C170" s="10">
        <v>0.75</v>
      </c>
      <c r="D170" s="11">
        <v>3</v>
      </c>
      <c r="E170" s="12">
        <v>2</v>
      </c>
      <c r="F170" s="11">
        <f t="shared" si="162"/>
        <v>75</v>
      </c>
      <c r="G170" s="4"/>
      <c r="H170" s="4"/>
      <c r="I170" s="60">
        <f t="shared" si="170"/>
        <v>6</v>
      </c>
      <c r="J170" s="60">
        <f t="shared" si="171"/>
        <v>450</v>
      </c>
      <c r="K170" s="4"/>
      <c r="L170" s="4"/>
      <c r="M170" s="4"/>
      <c r="N170" s="4"/>
      <c r="O170" s="4"/>
      <c r="P170" s="4"/>
      <c r="Q170" s="4"/>
      <c r="R170" s="58" t="str">
        <f t="shared" si="165"/>
        <v xml:space="preserve"> </v>
      </c>
      <c r="S170" s="58" t="str">
        <f t="shared" si="166"/>
        <v xml:space="preserve"> </v>
      </c>
      <c r="T170" s="58">
        <f t="shared" si="167"/>
        <v>6</v>
      </c>
      <c r="U170" s="58" t="str">
        <f t="shared" si="168"/>
        <v xml:space="preserve"> </v>
      </c>
      <c r="V170" s="58" t="str">
        <f t="shared" si="169"/>
        <v xml:space="preserve"> </v>
      </c>
      <c r="W170" s="4"/>
      <c r="X170" s="4"/>
      <c r="Y170" s="4"/>
      <c r="Z170" s="4"/>
      <c r="AA170" s="4"/>
      <c r="AB170" s="5"/>
      <c r="AC170" s="6"/>
      <c r="AD170" s="6"/>
      <c r="AE170" s="8"/>
      <c r="AF170" s="8"/>
      <c r="AG170" s="8"/>
      <c r="AH170" s="8"/>
      <c r="AI170" s="8"/>
      <c r="AJ170" s="16"/>
      <c r="AM170" s="40"/>
    </row>
    <row r="171" spans="1:39">
      <c r="A171" s="15"/>
      <c r="B171" s="20" t="str">
        <f t="shared" si="172"/>
        <v>BenchPress</v>
      </c>
      <c r="C171" s="10">
        <v>0.8</v>
      </c>
      <c r="D171" s="11">
        <v>2</v>
      </c>
      <c r="E171" s="12">
        <v>2</v>
      </c>
      <c r="F171" s="11">
        <f t="shared" si="162"/>
        <v>80</v>
      </c>
      <c r="G171" s="4"/>
      <c r="H171" s="4"/>
      <c r="I171" s="60">
        <f t="shared" si="170"/>
        <v>4</v>
      </c>
      <c r="J171" s="60">
        <f t="shared" si="171"/>
        <v>320</v>
      </c>
      <c r="K171" s="4"/>
      <c r="L171" s="4"/>
      <c r="M171" s="4"/>
      <c r="N171" s="4"/>
      <c r="O171" s="4"/>
      <c r="P171" s="4"/>
      <c r="Q171" s="4"/>
      <c r="R171" s="58" t="str">
        <f t="shared" si="165"/>
        <v xml:space="preserve"> </v>
      </c>
      <c r="S171" s="58" t="str">
        <f t="shared" si="166"/>
        <v xml:space="preserve"> </v>
      </c>
      <c r="T171" s="58" t="str">
        <f t="shared" si="167"/>
        <v xml:space="preserve"> </v>
      </c>
      <c r="U171" s="58">
        <f t="shared" si="168"/>
        <v>4</v>
      </c>
      <c r="V171" s="58" t="str">
        <f t="shared" si="169"/>
        <v xml:space="preserve"> </v>
      </c>
      <c r="W171" s="4"/>
      <c r="X171" s="4"/>
      <c r="Y171" s="4"/>
      <c r="Z171" s="4"/>
      <c r="AA171" s="4"/>
      <c r="AB171" s="5"/>
      <c r="AC171" s="41"/>
      <c r="AD171" s="6"/>
      <c r="AE171" s="8"/>
      <c r="AF171" s="8"/>
      <c r="AG171" s="8"/>
      <c r="AH171" s="8"/>
      <c r="AI171" s="8"/>
      <c r="AJ171" s="16"/>
      <c r="AM171" s="40"/>
    </row>
    <row r="172" spans="1:39">
      <c r="A172" s="21"/>
      <c r="B172" s="20" t="str">
        <f t="shared" si="172"/>
        <v>BenchPress</v>
      </c>
      <c r="C172" s="10">
        <v>0.85</v>
      </c>
      <c r="D172" s="11">
        <v>2</v>
      </c>
      <c r="E172" s="12">
        <v>2</v>
      </c>
      <c r="F172" s="11">
        <f t="shared" si="162"/>
        <v>85</v>
      </c>
      <c r="G172" s="4"/>
      <c r="H172" s="4"/>
      <c r="I172" s="60">
        <f t="shared" si="170"/>
        <v>4</v>
      </c>
      <c r="J172" s="60">
        <f t="shared" si="171"/>
        <v>340</v>
      </c>
      <c r="K172" s="4"/>
      <c r="L172" s="4"/>
      <c r="M172" s="4"/>
      <c r="N172" s="4"/>
      <c r="O172" s="4"/>
      <c r="P172" s="4"/>
      <c r="Q172" s="4"/>
      <c r="R172" s="58" t="str">
        <f t="shared" si="165"/>
        <v xml:space="preserve"> </v>
      </c>
      <c r="S172" s="58" t="str">
        <f t="shared" si="166"/>
        <v xml:space="preserve"> </v>
      </c>
      <c r="T172" s="58" t="str">
        <f t="shared" si="167"/>
        <v xml:space="preserve"> </v>
      </c>
      <c r="U172" s="58">
        <f t="shared" si="168"/>
        <v>4</v>
      </c>
      <c r="V172" s="58" t="str">
        <f t="shared" si="169"/>
        <v xml:space="preserve"> </v>
      </c>
      <c r="W172" s="4"/>
      <c r="X172" s="4"/>
      <c r="Y172" s="4"/>
      <c r="Z172" s="4"/>
      <c r="AA172" s="4"/>
      <c r="AB172" s="5"/>
      <c r="AC172" s="6"/>
      <c r="AD172" s="13"/>
      <c r="AE172" s="8"/>
      <c r="AF172" s="8"/>
      <c r="AG172" s="8"/>
      <c r="AH172" s="8"/>
      <c r="AI172" s="8"/>
      <c r="AJ172" s="16"/>
      <c r="AM172" s="40"/>
    </row>
    <row r="173" spans="1:39">
      <c r="A173" s="15"/>
      <c r="B173" s="20" t="str">
        <f t="shared" si="172"/>
        <v>BenchPress</v>
      </c>
      <c r="C173" s="10">
        <v>0.8</v>
      </c>
      <c r="D173" s="11">
        <v>2</v>
      </c>
      <c r="E173" s="12">
        <v>2</v>
      </c>
      <c r="F173" s="11">
        <f t="shared" si="162"/>
        <v>80</v>
      </c>
      <c r="G173" s="4"/>
      <c r="H173" s="4"/>
      <c r="I173" s="60">
        <f t="shared" si="170"/>
        <v>4</v>
      </c>
      <c r="J173" s="60">
        <f t="shared" si="171"/>
        <v>320</v>
      </c>
      <c r="K173" s="4"/>
      <c r="L173" s="4"/>
      <c r="M173" s="4"/>
      <c r="N173" s="4"/>
      <c r="O173" s="4"/>
      <c r="P173" s="4"/>
      <c r="Q173" s="4"/>
      <c r="R173" s="58" t="str">
        <f t="shared" si="165"/>
        <v xml:space="preserve"> </v>
      </c>
      <c r="S173" s="58" t="str">
        <f t="shared" si="166"/>
        <v xml:space="preserve"> </v>
      </c>
      <c r="T173" s="58" t="str">
        <f t="shared" si="167"/>
        <v xml:space="preserve"> </v>
      </c>
      <c r="U173" s="58">
        <f t="shared" si="168"/>
        <v>4</v>
      </c>
      <c r="V173" s="58" t="str">
        <f t="shared" si="169"/>
        <v xml:space="preserve"> </v>
      </c>
      <c r="W173" s="4"/>
      <c r="X173" s="4"/>
      <c r="Y173" s="4"/>
      <c r="Z173" s="4"/>
      <c r="AA173" s="4"/>
      <c r="AB173" s="5"/>
      <c r="AC173" s="6"/>
      <c r="AD173" s="6"/>
      <c r="AE173" s="8"/>
      <c r="AF173" s="8"/>
      <c r="AG173" s="8"/>
      <c r="AH173" s="8"/>
      <c r="AI173" s="8"/>
      <c r="AJ173" s="16"/>
      <c r="AM173" s="40"/>
    </row>
    <row r="174" spans="1:39">
      <c r="A174" s="15"/>
      <c r="B174" s="20" t="str">
        <f>+B173</f>
        <v>BenchPress</v>
      </c>
      <c r="C174" s="10">
        <v>0.75</v>
      </c>
      <c r="D174" s="11">
        <v>3</v>
      </c>
      <c r="E174" s="12">
        <v>1</v>
      </c>
      <c r="F174" s="11">
        <f t="shared" si="162"/>
        <v>75</v>
      </c>
      <c r="G174" s="4"/>
      <c r="H174" s="4"/>
      <c r="I174" s="60">
        <f t="shared" si="170"/>
        <v>3</v>
      </c>
      <c r="J174" s="60">
        <f t="shared" si="171"/>
        <v>225</v>
      </c>
      <c r="K174" s="4"/>
      <c r="L174" s="4"/>
      <c r="M174" s="4"/>
      <c r="N174" s="4"/>
      <c r="O174" s="4"/>
      <c r="P174" s="4"/>
      <c r="Q174" s="4"/>
      <c r="R174" s="58" t="str">
        <f t="shared" si="165"/>
        <v xml:space="preserve"> </v>
      </c>
      <c r="S174" s="58" t="str">
        <f t="shared" si="166"/>
        <v xml:space="preserve"> </v>
      </c>
      <c r="T174" s="58">
        <f t="shared" si="167"/>
        <v>3</v>
      </c>
      <c r="U174" s="58" t="str">
        <f t="shared" si="168"/>
        <v xml:space="preserve"> </v>
      </c>
      <c r="V174" s="58" t="str">
        <f t="shared" si="169"/>
        <v xml:space="preserve"> </v>
      </c>
      <c r="W174" s="4"/>
      <c r="X174" s="4"/>
      <c r="Y174" s="4"/>
      <c r="Z174" s="4"/>
      <c r="AA174" s="4"/>
      <c r="AB174" s="5"/>
      <c r="AC174" s="6"/>
      <c r="AD174" s="8"/>
      <c r="AE174" s="8"/>
      <c r="AF174" s="8"/>
      <c r="AG174" s="8"/>
      <c r="AH174" s="8"/>
      <c r="AI174" s="8"/>
      <c r="AJ174" s="16"/>
      <c r="AM174" s="40"/>
    </row>
    <row r="175" spans="1:39">
      <c r="A175" s="21"/>
      <c r="B175" s="20" t="str">
        <f t="shared" ref="B175:B177" si="173">+B174</f>
        <v>BenchPress</v>
      </c>
      <c r="C175" s="10">
        <v>0.7</v>
      </c>
      <c r="D175" s="11">
        <v>4</v>
      </c>
      <c r="E175" s="12">
        <v>1</v>
      </c>
      <c r="F175" s="11">
        <f t="shared" si="162"/>
        <v>70</v>
      </c>
      <c r="G175" s="4"/>
      <c r="H175" s="4"/>
      <c r="I175" s="60">
        <f t="shared" si="170"/>
        <v>4</v>
      </c>
      <c r="J175" s="60">
        <f t="shared" si="171"/>
        <v>280</v>
      </c>
      <c r="K175" s="4"/>
      <c r="L175" s="4"/>
      <c r="M175" s="4"/>
      <c r="N175" s="4"/>
      <c r="O175" s="4"/>
      <c r="P175" s="4"/>
      <c r="Q175" s="4"/>
      <c r="R175" s="58" t="str">
        <f t="shared" si="165"/>
        <v xml:space="preserve"> </v>
      </c>
      <c r="S175" s="58" t="str">
        <f t="shared" si="166"/>
        <v xml:space="preserve"> </v>
      </c>
      <c r="T175" s="58">
        <f t="shared" si="167"/>
        <v>4</v>
      </c>
      <c r="U175" s="58" t="str">
        <f t="shared" si="168"/>
        <v xml:space="preserve"> </v>
      </c>
      <c r="V175" s="58" t="str">
        <f t="shared" si="169"/>
        <v xml:space="preserve"> </v>
      </c>
      <c r="W175" s="4"/>
      <c r="X175" s="4"/>
      <c r="Y175" s="4"/>
      <c r="Z175" s="4"/>
      <c r="AA175" s="4"/>
      <c r="AB175" s="5"/>
      <c r="AC175" s="6"/>
      <c r="AD175" s="8"/>
      <c r="AE175" s="8"/>
      <c r="AF175" s="8"/>
      <c r="AG175" s="8"/>
      <c r="AH175" s="8"/>
      <c r="AI175" s="8"/>
      <c r="AJ175" s="16"/>
      <c r="AM175" s="40"/>
    </row>
    <row r="176" spans="1:39">
      <c r="A176" s="21"/>
      <c r="B176" s="20" t="str">
        <f t="shared" si="173"/>
        <v>BenchPress</v>
      </c>
      <c r="C176" s="10">
        <v>0.6</v>
      </c>
      <c r="D176" s="11">
        <v>6</v>
      </c>
      <c r="E176" s="12">
        <v>1</v>
      </c>
      <c r="F176" s="11">
        <f t="shared" si="162"/>
        <v>60</v>
      </c>
      <c r="G176" s="4"/>
      <c r="H176" s="4"/>
      <c r="I176" s="60">
        <f t="shared" si="170"/>
        <v>6</v>
      </c>
      <c r="J176" s="60">
        <f t="shared" si="171"/>
        <v>360</v>
      </c>
      <c r="K176" s="4"/>
      <c r="L176" s="4"/>
      <c r="M176" s="4"/>
      <c r="N176" s="4"/>
      <c r="O176" s="4"/>
      <c r="P176" s="4"/>
      <c r="Q176" s="4"/>
      <c r="R176" s="58" t="str">
        <f t="shared" si="165"/>
        <v xml:space="preserve"> </v>
      </c>
      <c r="S176" s="58">
        <f t="shared" si="166"/>
        <v>6</v>
      </c>
      <c r="T176" s="58" t="str">
        <f t="shared" si="167"/>
        <v xml:space="preserve"> </v>
      </c>
      <c r="U176" s="58" t="str">
        <f t="shared" si="168"/>
        <v xml:space="preserve"> </v>
      </c>
      <c r="V176" s="58" t="str">
        <f t="shared" si="169"/>
        <v xml:space="preserve"> </v>
      </c>
      <c r="W176" s="4"/>
      <c r="X176" s="4"/>
      <c r="Y176" s="4"/>
      <c r="Z176" s="4"/>
      <c r="AA176" s="4"/>
      <c r="AB176" s="5"/>
      <c r="AC176" s="6"/>
      <c r="AD176" s="8"/>
      <c r="AE176" s="8"/>
      <c r="AF176" s="8"/>
      <c r="AG176" s="8"/>
      <c r="AH176" s="8"/>
      <c r="AI176" s="8"/>
      <c r="AJ176" s="16"/>
      <c r="AM176" s="40"/>
    </row>
    <row r="177" spans="1:39">
      <c r="A177" s="21"/>
      <c r="B177" s="20" t="str">
        <f t="shared" si="173"/>
        <v>BenchPress</v>
      </c>
      <c r="C177" s="10">
        <v>0.5</v>
      </c>
      <c r="D177" s="11">
        <v>8</v>
      </c>
      <c r="E177" s="12">
        <v>1</v>
      </c>
      <c r="F177" s="11">
        <f t="shared" si="162"/>
        <v>50</v>
      </c>
      <c r="G177" s="4"/>
      <c r="H177" s="4"/>
      <c r="I177" s="60">
        <f t="shared" si="170"/>
        <v>8</v>
      </c>
      <c r="J177" s="60">
        <f t="shared" si="171"/>
        <v>400</v>
      </c>
      <c r="K177" s="4"/>
      <c r="L177" s="4"/>
      <c r="M177" s="4"/>
      <c r="N177" s="4"/>
      <c r="O177" s="4"/>
      <c r="P177" s="4"/>
      <c r="Q177" s="4"/>
      <c r="R177" s="58">
        <f t="shared" si="165"/>
        <v>8</v>
      </c>
      <c r="S177" s="58" t="str">
        <f t="shared" si="166"/>
        <v xml:space="preserve"> </v>
      </c>
      <c r="T177" s="58" t="str">
        <f t="shared" si="167"/>
        <v xml:space="preserve"> </v>
      </c>
      <c r="U177" s="58" t="str">
        <f t="shared" si="168"/>
        <v xml:space="preserve"> </v>
      </c>
      <c r="V177" s="58" t="str">
        <f t="shared" si="169"/>
        <v xml:space="preserve"> </v>
      </c>
      <c r="W177" s="4"/>
      <c r="X177" s="4"/>
      <c r="Y177" s="4"/>
      <c r="Z177" s="4"/>
      <c r="AA177" s="4"/>
      <c r="AB177" s="5"/>
      <c r="AC177" s="6"/>
      <c r="AD177" s="8"/>
      <c r="AE177" s="8"/>
      <c r="AF177" s="8"/>
      <c r="AG177" s="8"/>
      <c r="AH177" s="8"/>
      <c r="AI177" s="8"/>
      <c r="AJ177" s="16"/>
      <c r="AM177" s="40"/>
    </row>
    <row r="178" spans="1:39">
      <c r="A178" s="31"/>
      <c r="B178" s="8"/>
      <c r="C178" s="8"/>
      <c r="D178" s="8"/>
      <c r="E178" s="8"/>
      <c r="F178" s="366"/>
      <c r="G178" s="4"/>
      <c r="H178" s="4"/>
      <c r="I178" s="4"/>
      <c r="J178" s="4"/>
      <c r="K178" s="4"/>
      <c r="L178" s="4"/>
      <c r="M178" s="4"/>
      <c r="N178" s="4"/>
      <c r="O178" s="4"/>
      <c r="P178" s="4"/>
      <c r="Q178" s="4"/>
      <c r="R178" s="4"/>
      <c r="S178" s="4"/>
      <c r="T178" s="4"/>
      <c r="U178" s="4"/>
      <c r="V178" s="4"/>
      <c r="W178" s="4"/>
      <c r="X178" s="4"/>
      <c r="Y178" s="4"/>
      <c r="Z178" s="4"/>
      <c r="AA178" s="4"/>
      <c r="AB178" s="8"/>
      <c r="AC178" s="8"/>
      <c r="AD178" s="8"/>
      <c r="AE178" s="8"/>
      <c r="AF178" s="8"/>
      <c r="AG178" s="8"/>
      <c r="AH178" s="8"/>
      <c r="AI178" s="8"/>
      <c r="AJ178" s="16"/>
      <c r="AM178" s="40"/>
    </row>
    <row r="179" spans="1:39">
      <c r="A179" s="23">
        <v>2</v>
      </c>
      <c r="B179" s="6" t="s">
        <v>48</v>
      </c>
      <c r="C179" s="24"/>
      <c r="D179" s="25">
        <v>5</v>
      </c>
      <c r="E179" s="26">
        <v>5</v>
      </c>
      <c r="F179" s="25"/>
      <c r="G179" s="4"/>
      <c r="H179" s="4"/>
      <c r="I179" s="4"/>
      <c r="J179" s="4"/>
      <c r="K179" s="4"/>
      <c r="L179" s="4"/>
      <c r="M179" s="4"/>
      <c r="N179" s="4"/>
      <c r="O179" s="4"/>
      <c r="P179" s="4"/>
      <c r="Q179" s="4"/>
      <c r="R179" s="4"/>
      <c r="S179" s="4"/>
      <c r="T179" s="4"/>
      <c r="U179" s="4"/>
      <c r="V179" s="4"/>
      <c r="W179" s="4"/>
      <c r="X179" s="4"/>
      <c r="Y179" s="4"/>
      <c r="Z179" s="4"/>
      <c r="AA179" s="4"/>
      <c r="AB179" s="8"/>
      <c r="AC179" s="22"/>
      <c r="AD179" s="22"/>
      <c r="AE179" s="22"/>
      <c r="AF179" s="22"/>
      <c r="AG179" s="22"/>
      <c r="AH179" s="8"/>
      <c r="AI179" s="8"/>
      <c r="AJ179" s="16"/>
      <c r="AM179" s="40"/>
    </row>
    <row r="180" spans="1:39">
      <c r="A180" s="31"/>
      <c r="B180" s="8"/>
      <c r="C180" s="8"/>
      <c r="D180" s="8"/>
      <c r="E180" s="8"/>
      <c r="F180" s="366"/>
      <c r="G180" s="4"/>
      <c r="H180" s="4"/>
      <c r="I180" s="4"/>
      <c r="J180" s="4"/>
      <c r="K180" s="4"/>
      <c r="L180" s="4"/>
      <c r="M180" s="4"/>
      <c r="N180" s="4"/>
      <c r="O180" s="4"/>
      <c r="P180" s="4"/>
      <c r="Q180" s="4"/>
      <c r="R180" s="4"/>
      <c r="S180" s="4"/>
      <c r="T180" s="4"/>
      <c r="U180" s="4"/>
      <c r="V180" s="4"/>
      <c r="W180" s="4"/>
      <c r="X180" s="4"/>
      <c r="Y180" s="4"/>
      <c r="Z180" s="4"/>
      <c r="AA180" s="4"/>
      <c r="AB180" s="5"/>
      <c r="AC180" s="8"/>
      <c r="AD180" s="8"/>
      <c r="AE180" s="8"/>
      <c r="AF180" s="8"/>
      <c r="AG180" s="8"/>
      <c r="AH180" s="8"/>
      <c r="AI180" s="8"/>
      <c r="AJ180" s="16"/>
      <c r="AM180" s="40"/>
    </row>
    <row r="181" spans="1:39">
      <c r="A181" s="21">
        <v>3</v>
      </c>
      <c r="B181" s="39" t="s">
        <v>32</v>
      </c>
      <c r="C181" s="28">
        <v>0.7</v>
      </c>
      <c r="D181" s="29">
        <v>3</v>
      </c>
      <c r="E181" s="30">
        <v>1</v>
      </c>
      <c r="F181" s="11">
        <f>MROUND(BP*C181,AR)</f>
        <v>70</v>
      </c>
      <c r="G181" s="4"/>
      <c r="H181" s="4"/>
      <c r="I181" s="60">
        <f t="shared" ref="I181" si="174">+D181*E181</f>
        <v>3</v>
      </c>
      <c r="J181" s="60">
        <f t="shared" ref="J181" si="175">+I181*F181</f>
        <v>210</v>
      </c>
      <c r="K181" s="4"/>
      <c r="L181" s="4"/>
      <c r="M181" s="4"/>
      <c r="N181" s="4"/>
      <c r="O181" s="4"/>
      <c r="P181" s="4"/>
      <c r="Q181" s="4"/>
      <c r="R181" s="58" t="str">
        <f t="shared" ref="R181:R183" si="176">IF(ISNUMBER(SEARCH("bench",$B181)),IF($C181&gt;=0.5,IF($C181&lt;0.6,$D181*$E181," ")," ")," ")</f>
        <v xml:space="preserve"> </v>
      </c>
      <c r="S181" s="58" t="str">
        <f t="shared" ref="S181:S183" si="177">IF(ISNUMBER(SEARCH("bench",$B181)),IF($C181&gt;=0.6,IF($C181&lt;0.7,$D181*$E181," ")," ")," ")</f>
        <v xml:space="preserve"> </v>
      </c>
      <c r="T181" s="58">
        <f t="shared" ref="T181:T183" si="178">IF(ISNUMBER(SEARCH("bench",$B181)),IF($C181&gt;=0.7,IF($C181&lt;0.8,$D181*$E181," ")," ")," ")</f>
        <v>3</v>
      </c>
      <c r="U181" s="58" t="str">
        <f t="shared" ref="U181:U183" si="179">IF(ISNUMBER(SEARCH("bench",$B181)),IF($C181&gt;=0.8,IF($C181&lt;0.9,$D181*$E181," ")," ")," ")</f>
        <v xml:space="preserve"> </v>
      </c>
      <c r="V181" s="58" t="str">
        <f t="shared" ref="V181:V183" si="180">IF(ISNUMBER(SEARCH("bench",$B181)),IF($C181&gt;=0.9,$D181*$E181," ")," ")</f>
        <v xml:space="preserve"> </v>
      </c>
      <c r="W181" s="4"/>
      <c r="X181" s="4"/>
      <c r="Y181" s="4"/>
      <c r="Z181" s="4"/>
      <c r="AA181" s="4"/>
      <c r="AB181" s="5"/>
      <c r="AC181" s="22"/>
      <c r="AD181" s="8"/>
      <c r="AE181" s="8"/>
      <c r="AF181" s="8"/>
      <c r="AG181" s="8"/>
      <c r="AH181" s="8"/>
      <c r="AI181" s="8"/>
      <c r="AJ181" s="16"/>
      <c r="AM181" s="40"/>
    </row>
    <row r="182" spans="1:39">
      <c r="A182" s="21"/>
      <c r="B182" s="20" t="str">
        <f>+B181</f>
        <v>BenchPress Lockout</v>
      </c>
      <c r="C182" s="10">
        <v>0.8</v>
      </c>
      <c r="D182" s="11">
        <v>3</v>
      </c>
      <c r="E182" s="12">
        <v>1</v>
      </c>
      <c r="F182" s="11">
        <f>MROUND(BP*C182,AR)</f>
        <v>80</v>
      </c>
      <c r="G182" s="4"/>
      <c r="H182" s="4"/>
      <c r="I182" s="60">
        <f t="shared" ref="I182:I183" si="181">+D182*E182</f>
        <v>3</v>
      </c>
      <c r="J182" s="60">
        <f t="shared" ref="J182:J183" si="182">+I182*F182</f>
        <v>240</v>
      </c>
      <c r="K182" s="4"/>
      <c r="L182" s="4"/>
      <c r="M182" s="4"/>
      <c r="N182" s="4"/>
      <c r="O182" s="4"/>
      <c r="P182" s="4"/>
      <c r="Q182" s="4"/>
      <c r="R182" s="58" t="str">
        <f t="shared" si="176"/>
        <v xml:space="preserve"> </v>
      </c>
      <c r="S182" s="58" t="str">
        <f t="shared" si="177"/>
        <v xml:space="preserve"> </v>
      </c>
      <c r="T182" s="58" t="str">
        <f t="shared" si="178"/>
        <v xml:space="preserve"> </v>
      </c>
      <c r="U182" s="58">
        <f t="shared" si="179"/>
        <v>3</v>
      </c>
      <c r="V182" s="58" t="str">
        <f t="shared" si="180"/>
        <v xml:space="preserve"> </v>
      </c>
      <c r="W182" s="4"/>
      <c r="X182" s="4"/>
      <c r="Y182" s="4"/>
      <c r="Z182" s="4"/>
      <c r="AA182" s="4"/>
      <c r="AB182" s="5"/>
      <c r="AC182" s="7"/>
      <c r="AD182" s="8"/>
      <c r="AE182" s="8"/>
      <c r="AF182" s="8"/>
      <c r="AG182" s="8"/>
      <c r="AH182" s="8"/>
      <c r="AI182" s="8"/>
      <c r="AJ182" s="16"/>
      <c r="AM182" s="40"/>
    </row>
    <row r="183" spans="1:39">
      <c r="A183" s="15"/>
      <c r="B183" s="20" t="str">
        <f t="shared" ref="B183" si="183">+B182</f>
        <v>BenchPress Lockout</v>
      </c>
      <c r="C183" s="10">
        <v>0.9</v>
      </c>
      <c r="D183" s="11">
        <v>3</v>
      </c>
      <c r="E183" s="12">
        <v>3</v>
      </c>
      <c r="F183" s="11">
        <f>MROUND(BP*C183,AR)</f>
        <v>90</v>
      </c>
      <c r="G183" s="4"/>
      <c r="H183" s="4"/>
      <c r="I183" s="60">
        <f t="shared" si="181"/>
        <v>9</v>
      </c>
      <c r="J183" s="60">
        <f t="shared" si="182"/>
        <v>810</v>
      </c>
      <c r="K183" s="4"/>
      <c r="L183" s="4"/>
      <c r="M183" s="4"/>
      <c r="N183" s="4"/>
      <c r="O183" s="4"/>
      <c r="P183" s="4"/>
      <c r="Q183" s="4"/>
      <c r="R183" s="58" t="str">
        <f t="shared" si="176"/>
        <v xml:space="preserve"> </v>
      </c>
      <c r="S183" s="58" t="str">
        <f t="shared" si="177"/>
        <v xml:space="preserve"> </v>
      </c>
      <c r="T183" s="58" t="str">
        <f t="shared" si="178"/>
        <v xml:space="preserve"> </v>
      </c>
      <c r="U183" s="58" t="str">
        <f t="shared" si="179"/>
        <v xml:space="preserve"> </v>
      </c>
      <c r="V183" s="58">
        <f t="shared" si="180"/>
        <v>9</v>
      </c>
      <c r="W183" s="4"/>
      <c r="X183" s="4"/>
      <c r="Y183" s="4"/>
      <c r="Z183" s="4"/>
      <c r="AA183" s="4"/>
      <c r="AB183" s="5"/>
      <c r="AC183" s="13"/>
      <c r="AD183" s="13"/>
      <c r="AE183" s="13"/>
      <c r="AF183" s="8"/>
      <c r="AH183" s="8"/>
      <c r="AI183" s="8"/>
      <c r="AJ183" s="16"/>
      <c r="AM183" s="40"/>
    </row>
    <row r="184" spans="1:39">
      <c r="A184" s="31"/>
      <c r="B184" s="8"/>
      <c r="C184" s="8"/>
      <c r="D184" s="8"/>
      <c r="E184" s="8"/>
      <c r="F184" s="366"/>
      <c r="G184" s="4"/>
      <c r="H184" s="4"/>
      <c r="I184" s="4"/>
      <c r="J184" s="4"/>
      <c r="K184" s="4"/>
      <c r="L184" s="4"/>
      <c r="M184" s="4"/>
      <c r="N184" s="4"/>
      <c r="O184" s="4"/>
      <c r="P184" s="4"/>
      <c r="Q184" s="4"/>
      <c r="R184" s="4"/>
      <c r="S184" s="4"/>
      <c r="T184" s="4"/>
      <c r="U184" s="4"/>
      <c r="V184" s="4"/>
      <c r="W184" s="4"/>
      <c r="X184" s="4"/>
      <c r="Y184" s="4"/>
      <c r="Z184" s="4"/>
      <c r="AA184" s="4"/>
      <c r="AB184" s="8"/>
      <c r="AC184" s="8"/>
      <c r="AD184" s="8"/>
      <c r="AE184" s="8"/>
      <c r="AF184" s="8"/>
      <c r="AG184" s="8"/>
      <c r="AH184" s="8"/>
      <c r="AI184" s="8"/>
      <c r="AJ184" s="16"/>
      <c r="AM184" s="40"/>
    </row>
    <row r="185" spans="1:39">
      <c r="A185" s="23">
        <v>4</v>
      </c>
      <c r="B185" s="6" t="s">
        <v>58</v>
      </c>
      <c r="C185" s="24"/>
      <c r="D185" s="25">
        <v>8</v>
      </c>
      <c r="E185" s="26">
        <v>5</v>
      </c>
      <c r="F185" s="25"/>
      <c r="G185" s="4"/>
      <c r="H185" s="4"/>
      <c r="I185" s="4"/>
      <c r="J185" s="4"/>
      <c r="K185" s="4"/>
      <c r="L185" s="4"/>
      <c r="M185" s="4"/>
      <c r="N185" s="4"/>
      <c r="O185" s="4"/>
      <c r="P185" s="4"/>
      <c r="Q185" s="4"/>
      <c r="R185" s="4"/>
      <c r="S185" s="4"/>
      <c r="T185" s="4"/>
      <c r="U185" s="4"/>
      <c r="V185" s="4"/>
      <c r="W185" s="4"/>
      <c r="X185" s="4"/>
      <c r="Y185" s="4"/>
      <c r="Z185" s="4"/>
      <c r="AA185" s="4"/>
      <c r="AB185" s="8"/>
      <c r="AC185" s="22"/>
      <c r="AD185" s="22"/>
      <c r="AE185" s="22"/>
      <c r="AF185" s="22"/>
      <c r="AG185" s="22"/>
      <c r="AH185" s="8"/>
      <c r="AI185" s="8"/>
      <c r="AJ185" s="16"/>
      <c r="AM185" s="40"/>
    </row>
    <row r="186" spans="1:39">
      <c r="A186" s="23">
        <v>5</v>
      </c>
      <c r="B186" s="6" t="s">
        <v>10</v>
      </c>
      <c r="C186" s="24"/>
      <c r="D186" s="25">
        <v>6</v>
      </c>
      <c r="E186" s="26">
        <v>4</v>
      </c>
      <c r="F186" s="25"/>
      <c r="G186" s="4"/>
      <c r="H186" s="4"/>
      <c r="I186" s="4"/>
      <c r="J186" s="4"/>
      <c r="K186" s="4"/>
      <c r="L186" s="4"/>
      <c r="M186" s="4"/>
      <c r="N186" s="4"/>
      <c r="O186" s="4"/>
      <c r="P186" s="4"/>
      <c r="Q186" s="4"/>
      <c r="R186" s="4"/>
      <c r="S186" s="4"/>
      <c r="T186" s="4"/>
      <c r="U186" s="4"/>
      <c r="V186" s="4"/>
      <c r="W186" s="4"/>
      <c r="X186" s="4"/>
      <c r="Y186" s="4"/>
      <c r="Z186" s="4"/>
      <c r="AA186" s="4"/>
      <c r="AB186" s="27"/>
      <c r="AC186" s="22"/>
      <c r="AD186" s="22"/>
      <c r="AE186" s="22"/>
      <c r="AF186" s="6"/>
      <c r="AG186" s="27"/>
      <c r="AH186" s="27"/>
      <c r="AI186" s="27"/>
      <c r="AJ186" s="19"/>
      <c r="AM186" s="40"/>
    </row>
    <row r="187" spans="1:39" ht="15" thickBot="1">
      <c r="G187" s="4"/>
      <c r="H187" s="4"/>
      <c r="I187" s="4"/>
      <c r="J187" s="4"/>
      <c r="K187" s="4"/>
      <c r="L187" s="4"/>
      <c r="M187" s="4"/>
      <c r="N187" s="4"/>
      <c r="O187" s="4"/>
      <c r="P187" s="4"/>
      <c r="Q187" s="4"/>
      <c r="R187" s="4"/>
      <c r="S187" s="4"/>
      <c r="T187" s="4"/>
      <c r="U187" s="4"/>
      <c r="V187" s="4"/>
      <c r="W187" s="4"/>
      <c r="X187" s="4"/>
      <c r="Y187" s="4"/>
      <c r="Z187" s="4"/>
      <c r="AA187" s="4"/>
      <c r="AM187" s="40"/>
    </row>
    <row r="188" spans="1:39" ht="15" thickBot="1">
      <c r="A188" s="409" t="s">
        <v>34</v>
      </c>
      <c r="B188" s="410"/>
      <c r="C188" s="59" t="s">
        <v>0</v>
      </c>
      <c r="D188" s="59" t="s">
        <v>5</v>
      </c>
      <c r="E188" s="59" t="s">
        <v>6</v>
      </c>
      <c r="F188" s="369" t="s">
        <v>7</v>
      </c>
      <c r="G188" s="4"/>
      <c r="H188" s="4"/>
      <c r="I188" s="4"/>
      <c r="J188" s="4"/>
      <c r="K188" s="4"/>
      <c r="L188" s="4"/>
      <c r="M188" s="4"/>
      <c r="N188" s="4"/>
      <c r="O188" s="4"/>
      <c r="P188" s="4"/>
      <c r="Q188" s="4"/>
      <c r="R188" s="4"/>
      <c r="S188" s="4"/>
      <c r="T188" s="4"/>
      <c r="U188" s="4"/>
      <c r="V188" s="4"/>
      <c r="W188" s="4"/>
      <c r="X188" s="4"/>
      <c r="Y188" s="4"/>
      <c r="Z188" s="4"/>
      <c r="AA188" s="4"/>
      <c r="AM188" s="40"/>
    </row>
    <row r="189" spans="1:39">
      <c r="G189" s="4"/>
      <c r="H189" s="4"/>
      <c r="I189" s="4"/>
      <c r="J189" s="4"/>
      <c r="K189" s="4"/>
      <c r="L189" s="4"/>
      <c r="M189" s="4"/>
      <c r="N189" s="4"/>
      <c r="O189" s="4"/>
      <c r="P189" s="4"/>
      <c r="Q189" s="4"/>
      <c r="R189" s="4"/>
      <c r="S189" s="4"/>
      <c r="T189" s="4"/>
      <c r="U189" s="4"/>
      <c r="V189" s="4"/>
      <c r="W189" s="4"/>
      <c r="X189" s="4"/>
      <c r="Y189" s="4"/>
      <c r="Z189" s="4"/>
      <c r="AA189" s="4"/>
      <c r="AM189" s="40"/>
    </row>
    <row r="190" spans="1:39">
      <c r="A190" s="21">
        <v>1</v>
      </c>
      <c r="B190" s="9" t="s">
        <v>8</v>
      </c>
      <c r="C190" s="10">
        <v>0.5</v>
      </c>
      <c r="D190" s="11">
        <v>5</v>
      </c>
      <c r="E190" s="12">
        <v>1</v>
      </c>
      <c r="F190" s="11">
        <f>MROUND(BP*C190,AR)</f>
        <v>50</v>
      </c>
      <c r="G190" s="4"/>
      <c r="H190" s="4"/>
      <c r="I190" s="60">
        <f t="shared" ref="I190" si="184">+D190*E190</f>
        <v>5</v>
      </c>
      <c r="J190" s="60">
        <f t="shared" ref="J190" si="185">+I190*F190</f>
        <v>250</v>
      </c>
      <c r="K190" s="4"/>
      <c r="L190" s="4"/>
      <c r="M190" s="4"/>
      <c r="N190" s="4"/>
      <c r="O190" s="4"/>
      <c r="P190" s="4"/>
      <c r="Q190" s="4"/>
      <c r="R190" s="58">
        <f t="shared" ref="R190:R193" si="186">IF(ISNUMBER(SEARCH("bench",$B190)),IF($C190&gt;=0.5,IF($C190&lt;0.6,$D190*$E190," ")," ")," ")</f>
        <v>5</v>
      </c>
      <c r="S190" s="58" t="str">
        <f t="shared" ref="S190:S193" si="187">IF(ISNUMBER(SEARCH("bench",$B190)),IF($C190&gt;=0.6,IF($C190&lt;0.7,$D190*$E190," ")," ")," ")</f>
        <v xml:space="preserve"> </v>
      </c>
      <c r="T190" s="58" t="str">
        <f t="shared" ref="T190:T193" si="188">IF(ISNUMBER(SEARCH("bench",$B190)),IF($C190&gt;=0.7,IF($C190&lt;0.8,$D190*$E190," ")," ")," ")</f>
        <v xml:space="preserve"> </v>
      </c>
      <c r="U190" s="58" t="str">
        <f t="shared" ref="U190:U193" si="189">IF(ISNUMBER(SEARCH("bench",$B190)),IF($C190&gt;=0.8,IF($C190&lt;0.9,$D190*$E190," ")," ")," ")</f>
        <v xml:space="preserve"> </v>
      </c>
      <c r="V190" s="58" t="str">
        <f t="shared" ref="V190:V193" si="190">IF(ISNUMBER(SEARCH("bench",$B190)),IF($C190&gt;=0.9,$D190*$E190," ")," ")</f>
        <v xml:space="preserve"> </v>
      </c>
      <c r="W190" s="4"/>
      <c r="X190" s="4"/>
      <c r="Y190" s="4"/>
      <c r="Z190" s="4"/>
      <c r="AA190" s="4"/>
      <c r="AB190" s="17"/>
      <c r="AC190" s="6"/>
      <c r="AD190" s="18"/>
      <c r="AE190" s="18"/>
      <c r="AF190" s="18"/>
      <c r="AG190" s="18"/>
      <c r="AH190" s="18"/>
      <c r="AI190" s="18"/>
      <c r="AJ190" s="14"/>
      <c r="AM190" s="40"/>
    </row>
    <row r="191" spans="1:39">
      <c r="A191" s="15"/>
      <c r="B191" s="20" t="str">
        <f>+B190</f>
        <v>BenchPress</v>
      </c>
      <c r="C191" s="10">
        <v>0.6</v>
      </c>
      <c r="D191" s="11">
        <v>4</v>
      </c>
      <c r="E191" s="12">
        <v>1</v>
      </c>
      <c r="F191" s="11">
        <f>MROUND(BP*C191,AR)</f>
        <v>60</v>
      </c>
      <c r="G191" s="4"/>
      <c r="H191" s="4"/>
      <c r="I191" s="60">
        <f t="shared" ref="I191:I193" si="191">+D191*E191</f>
        <v>4</v>
      </c>
      <c r="J191" s="60">
        <f t="shared" ref="J191:J193" si="192">+I191*F191</f>
        <v>240</v>
      </c>
      <c r="K191" s="4"/>
      <c r="L191" s="4"/>
      <c r="M191" s="4"/>
      <c r="N191" s="4"/>
      <c r="O191" s="4"/>
      <c r="P191" s="4"/>
      <c r="Q191" s="4"/>
      <c r="R191" s="58" t="str">
        <f t="shared" si="186"/>
        <v xml:space="preserve"> </v>
      </c>
      <c r="S191" s="58">
        <f t="shared" si="187"/>
        <v>4</v>
      </c>
      <c r="T191" s="58" t="str">
        <f t="shared" si="188"/>
        <v xml:space="preserve"> </v>
      </c>
      <c r="U191" s="58" t="str">
        <f t="shared" si="189"/>
        <v xml:space="preserve"> </v>
      </c>
      <c r="V191" s="58" t="str">
        <f t="shared" si="190"/>
        <v xml:space="preserve"> </v>
      </c>
      <c r="W191" s="4"/>
      <c r="X191" s="4"/>
      <c r="Y191" s="4"/>
      <c r="Z191" s="4"/>
      <c r="AA191" s="4"/>
      <c r="AB191" s="5"/>
      <c r="AC191" s="7"/>
      <c r="AD191" s="8"/>
      <c r="AE191" s="8"/>
      <c r="AF191" s="8"/>
      <c r="AG191" s="8"/>
      <c r="AH191" s="8"/>
      <c r="AI191" s="8"/>
      <c r="AJ191" s="16"/>
      <c r="AM191" s="40"/>
    </row>
    <row r="192" spans="1:39">
      <c r="A192" s="21"/>
      <c r="B192" s="20" t="str">
        <f t="shared" ref="B192:B193" si="193">+B191</f>
        <v>BenchPress</v>
      </c>
      <c r="C192" s="10">
        <v>0.7</v>
      </c>
      <c r="D192" s="11">
        <v>3</v>
      </c>
      <c r="E192" s="12">
        <v>2</v>
      </c>
      <c r="F192" s="11">
        <f>MROUND(BP*C192,AR)</f>
        <v>70</v>
      </c>
      <c r="G192" s="4"/>
      <c r="H192" s="4"/>
      <c r="I192" s="60">
        <f t="shared" si="191"/>
        <v>6</v>
      </c>
      <c r="J192" s="60">
        <f t="shared" si="192"/>
        <v>420</v>
      </c>
      <c r="K192" s="4"/>
      <c r="L192" s="4"/>
      <c r="M192" s="4"/>
      <c r="N192" s="4"/>
      <c r="O192" s="4"/>
      <c r="P192" s="4"/>
      <c r="Q192" s="4"/>
      <c r="R192" s="58" t="str">
        <f t="shared" si="186"/>
        <v xml:space="preserve"> </v>
      </c>
      <c r="S192" s="58" t="str">
        <f t="shared" si="187"/>
        <v xml:space="preserve"> </v>
      </c>
      <c r="T192" s="58">
        <f t="shared" si="188"/>
        <v>6</v>
      </c>
      <c r="U192" s="58" t="str">
        <f t="shared" si="189"/>
        <v xml:space="preserve"> </v>
      </c>
      <c r="V192" s="58" t="str">
        <f t="shared" si="190"/>
        <v xml:space="preserve"> </v>
      </c>
      <c r="W192" s="4"/>
      <c r="X192" s="4"/>
      <c r="Y192" s="4"/>
      <c r="Z192" s="4"/>
      <c r="AA192" s="4"/>
      <c r="AB192" s="5"/>
      <c r="AC192" s="7"/>
      <c r="AD192" s="7"/>
      <c r="AE192" s="8"/>
      <c r="AF192" s="8"/>
      <c r="AG192" s="8"/>
      <c r="AH192" s="8"/>
      <c r="AI192" s="8"/>
      <c r="AJ192" s="16"/>
      <c r="AM192" s="40"/>
    </row>
    <row r="193" spans="1:39">
      <c r="A193" s="15"/>
      <c r="B193" s="20" t="str">
        <f t="shared" si="193"/>
        <v>BenchPress</v>
      </c>
      <c r="C193" s="10">
        <v>0.8</v>
      </c>
      <c r="D193" s="11">
        <v>3</v>
      </c>
      <c r="E193" s="12">
        <v>8</v>
      </c>
      <c r="F193" s="11">
        <f>MROUND(BP*C193,AR)</f>
        <v>80</v>
      </c>
      <c r="G193" s="4"/>
      <c r="H193" s="4"/>
      <c r="I193" s="60">
        <f t="shared" si="191"/>
        <v>24</v>
      </c>
      <c r="J193" s="60">
        <f t="shared" si="192"/>
        <v>1920</v>
      </c>
      <c r="K193" s="4"/>
      <c r="L193" s="4"/>
      <c r="M193" s="4"/>
      <c r="N193" s="4"/>
      <c r="O193" s="4"/>
      <c r="P193" s="4"/>
      <c r="Q193" s="4"/>
      <c r="R193" s="58" t="str">
        <f t="shared" si="186"/>
        <v xml:space="preserve"> </v>
      </c>
      <c r="S193" s="58" t="str">
        <f t="shared" si="187"/>
        <v xml:space="preserve"> </v>
      </c>
      <c r="T193" s="58" t="str">
        <f t="shared" si="188"/>
        <v xml:space="preserve"> </v>
      </c>
      <c r="U193" s="58">
        <f t="shared" si="189"/>
        <v>24</v>
      </c>
      <c r="V193" s="58" t="str">
        <f t="shared" si="190"/>
        <v xml:space="preserve"> </v>
      </c>
      <c r="W193" s="4"/>
      <c r="X193" s="4"/>
      <c r="Y193" s="4"/>
      <c r="Z193" s="4"/>
      <c r="AA193" s="4"/>
      <c r="AB193" s="5"/>
      <c r="AC193" s="6"/>
      <c r="AD193" s="6"/>
      <c r="AE193" s="6"/>
      <c r="AF193" s="6"/>
      <c r="AG193" s="6"/>
      <c r="AH193" s="13"/>
      <c r="AI193" s="13"/>
      <c r="AJ193" s="13"/>
      <c r="AM193" s="40"/>
    </row>
    <row r="194" spans="1:39">
      <c r="A194" s="31"/>
      <c r="B194" s="8"/>
      <c r="C194" s="8"/>
      <c r="D194" s="8"/>
      <c r="E194" s="8"/>
      <c r="F194" s="366"/>
      <c r="G194" s="4"/>
      <c r="H194" s="4"/>
      <c r="I194" s="4"/>
      <c r="J194" s="4"/>
      <c r="K194" s="4"/>
      <c r="L194" s="4"/>
      <c r="M194" s="4"/>
      <c r="N194" s="4"/>
      <c r="O194" s="4"/>
      <c r="P194" s="4"/>
      <c r="Q194" s="4"/>
      <c r="R194" s="4"/>
      <c r="S194" s="4"/>
      <c r="T194" s="4"/>
      <c r="U194" s="4"/>
      <c r="V194" s="4"/>
      <c r="W194" s="4"/>
      <c r="X194" s="4"/>
      <c r="Y194" s="4"/>
      <c r="Z194" s="4"/>
      <c r="AA194" s="4"/>
      <c r="AB194" s="5"/>
      <c r="AC194" s="8"/>
      <c r="AD194" s="8"/>
      <c r="AE194" s="8"/>
      <c r="AF194" s="8"/>
      <c r="AG194" s="8"/>
      <c r="AH194" s="8"/>
      <c r="AI194" s="8"/>
      <c r="AJ194" s="16"/>
      <c r="AM194" s="40"/>
    </row>
    <row r="195" spans="1:39">
      <c r="A195" s="23">
        <v>2</v>
      </c>
      <c r="B195" s="6" t="s">
        <v>3</v>
      </c>
      <c r="C195" s="24"/>
      <c r="D195" s="25">
        <v>8</v>
      </c>
      <c r="E195" s="26">
        <v>5</v>
      </c>
      <c r="F195" s="25"/>
      <c r="G195" s="4"/>
      <c r="H195" s="4"/>
      <c r="I195" s="4"/>
      <c r="J195" s="4"/>
      <c r="K195" s="4"/>
      <c r="L195" s="4"/>
      <c r="M195" s="4"/>
      <c r="N195" s="4"/>
      <c r="O195" s="4"/>
      <c r="P195" s="4"/>
      <c r="Q195" s="4"/>
      <c r="R195" s="4"/>
      <c r="S195" s="4"/>
      <c r="T195" s="4"/>
      <c r="U195" s="4"/>
      <c r="V195" s="4"/>
      <c r="W195" s="4"/>
      <c r="X195" s="4"/>
      <c r="Y195" s="4"/>
      <c r="Z195" s="4"/>
      <c r="AA195" s="4"/>
      <c r="AB195" s="8"/>
      <c r="AC195" s="22"/>
      <c r="AD195" s="22"/>
      <c r="AE195" s="22"/>
      <c r="AF195" s="22"/>
      <c r="AG195" s="22"/>
      <c r="AH195" s="8"/>
      <c r="AI195" s="8"/>
      <c r="AJ195" s="16"/>
      <c r="AM195" s="40"/>
    </row>
    <row r="196" spans="1:39">
      <c r="A196" s="23">
        <v>3</v>
      </c>
      <c r="B196" s="6" t="s">
        <v>31</v>
      </c>
      <c r="C196" s="24"/>
      <c r="D196" s="25">
        <v>5</v>
      </c>
      <c r="E196" s="26">
        <v>5</v>
      </c>
      <c r="F196" s="25"/>
      <c r="G196" s="4"/>
      <c r="H196" s="4"/>
      <c r="I196" s="4"/>
      <c r="J196" s="4"/>
      <c r="K196" s="4"/>
      <c r="L196" s="4"/>
      <c r="M196" s="4"/>
      <c r="N196" s="4"/>
      <c r="O196" s="4"/>
      <c r="P196" s="4"/>
      <c r="Q196" s="4"/>
      <c r="R196" s="4"/>
      <c r="S196" s="4"/>
      <c r="T196" s="4"/>
      <c r="U196" s="4"/>
      <c r="V196" s="4"/>
      <c r="W196" s="4"/>
      <c r="X196" s="4"/>
      <c r="Y196" s="4"/>
      <c r="Z196" s="4"/>
      <c r="AA196" s="4"/>
      <c r="AB196" s="8"/>
      <c r="AC196" s="22"/>
      <c r="AD196" s="22"/>
      <c r="AE196" s="22"/>
      <c r="AF196" s="22"/>
      <c r="AG196" s="22"/>
      <c r="AH196" s="8"/>
      <c r="AI196" s="8"/>
      <c r="AJ196" s="16"/>
      <c r="AM196" s="40"/>
    </row>
    <row r="197" spans="1:39">
      <c r="A197" s="23">
        <v>4</v>
      </c>
      <c r="B197" s="6" t="s">
        <v>18</v>
      </c>
      <c r="C197" s="24"/>
      <c r="D197" s="25">
        <v>8</v>
      </c>
      <c r="E197" s="26">
        <v>5</v>
      </c>
      <c r="F197" s="25"/>
      <c r="G197" s="4"/>
      <c r="H197" s="4"/>
      <c r="I197" s="4"/>
      <c r="J197" s="4"/>
      <c r="K197" s="4"/>
      <c r="L197" s="4"/>
      <c r="M197" s="4"/>
      <c r="N197" s="4"/>
      <c r="O197" s="4"/>
      <c r="P197" s="4"/>
      <c r="Q197" s="4"/>
      <c r="R197" s="4"/>
      <c r="S197" s="4"/>
      <c r="T197" s="4"/>
      <c r="U197" s="4"/>
      <c r="V197" s="4"/>
      <c r="W197" s="4"/>
      <c r="X197" s="4"/>
      <c r="Y197" s="4"/>
      <c r="Z197" s="4"/>
      <c r="AA197" s="4"/>
      <c r="AB197" s="8"/>
      <c r="AC197" s="22"/>
      <c r="AD197" s="22"/>
      <c r="AE197" s="22"/>
      <c r="AF197" s="22"/>
      <c r="AG197" s="22"/>
      <c r="AH197" s="8"/>
      <c r="AI197" s="8"/>
      <c r="AJ197" s="16"/>
      <c r="AM197" s="40"/>
    </row>
    <row r="198" spans="1:39">
      <c r="A198" s="23">
        <v>5</v>
      </c>
      <c r="B198" s="6" t="s">
        <v>4</v>
      </c>
      <c r="C198" s="24"/>
      <c r="D198" s="25">
        <v>8</v>
      </c>
      <c r="E198" s="26">
        <v>4</v>
      </c>
      <c r="F198" s="25"/>
      <c r="G198" s="4"/>
      <c r="H198" s="4"/>
      <c r="I198" s="4"/>
      <c r="J198" s="4"/>
      <c r="K198" s="4"/>
      <c r="L198" s="4"/>
      <c r="M198" s="4"/>
      <c r="N198" s="4"/>
      <c r="O198" s="4"/>
      <c r="P198" s="4"/>
      <c r="Q198" s="4"/>
      <c r="R198" s="4"/>
      <c r="S198" s="4"/>
      <c r="T198" s="4"/>
      <c r="U198" s="4"/>
      <c r="V198" s="4"/>
      <c r="W198" s="4"/>
      <c r="X198" s="4"/>
      <c r="Y198" s="4"/>
      <c r="Z198" s="4"/>
      <c r="AA198" s="4"/>
      <c r="AB198" s="27"/>
      <c r="AC198" s="22"/>
      <c r="AD198" s="22"/>
      <c r="AE198" s="22"/>
      <c r="AF198" s="6"/>
      <c r="AG198" s="27"/>
      <c r="AH198" s="27"/>
      <c r="AI198" s="27"/>
      <c r="AJ198" s="19"/>
      <c r="AM198" s="40"/>
    </row>
    <row r="199" spans="1:39">
      <c r="G199" s="4"/>
      <c r="H199" s="4"/>
      <c r="I199" s="4"/>
      <c r="J199" s="4"/>
      <c r="K199" s="4"/>
      <c r="L199" s="4"/>
      <c r="M199" s="4"/>
      <c r="N199" s="4"/>
      <c r="O199" s="4"/>
      <c r="P199" s="4"/>
      <c r="Q199" s="4"/>
      <c r="R199" s="4"/>
      <c r="S199" s="4"/>
      <c r="T199" s="4"/>
      <c r="U199" s="4"/>
      <c r="V199" s="4"/>
      <c r="W199" s="4"/>
      <c r="X199" s="4"/>
      <c r="Y199" s="4"/>
      <c r="Z199" s="4"/>
      <c r="AA199" s="4"/>
      <c r="AM199" s="40"/>
    </row>
    <row r="200" spans="1:39" ht="15" thickBot="1">
      <c r="G200" s="4"/>
      <c r="H200" s="4"/>
      <c r="I200" s="4"/>
      <c r="J200" s="4"/>
      <c r="K200" s="4"/>
      <c r="L200" s="4"/>
      <c r="M200" s="4"/>
      <c r="N200" s="4"/>
      <c r="O200" s="4"/>
      <c r="P200" s="4"/>
      <c r="Q200" s="4"/>
      <c r="R200" s="4"/>
      <c r="S200" s="4"/>
      <c r="T200" s="4"/>
      <c r="U200" s="4"/>
      <c r="V200" s="4"/>
      <c r="W200" s="4"/>
      <c r="X200" s="4"/>
      <c r="Y200" s="4"/>
      <c r="Z200" s="4"/>
      <c r="AA200" s="4"/>
      <c r="AM200" s="40"/>
    </row>
    <row r="201" spans="1:39" ht="15" thickBot="1">
      <c r="A201" s="409" t="s">
        <v>35</v>
      </c>
      <c r="B201" s="410"/>
      <c r="C201" s="59" t="s">
        <v>0</v>
      </c>
      <c r="D201" s="59" t="s">
        <v>5</v>
      </c>
      <c r="E201" s="59" t="s">
        <v>6</v>
      </c>
      <c r="F201" s="369" t="s">
        <v>7</v>
      </c>
      <c r="G201" s="4"/>
      <c r="H201" s="4"/>
      <c r="I201" s="4"/>
      <c r="J201" s="4"/>
      <c r="K201" s="4"/>
      <c r="L201" s="4"/>
      <c r="M201" s="4"/>
      <c r="N201" s="4"/>
      <c r="O201" s="4"/>
      <c r="P201" s="4"/>
      <c r="Q201" s="4"/>
      <c r="R201" s="4"/>
      <c r="S201" s="4"/>
      <c r="T201" s="4"/>
      <c r="U201" s="4"/>
      <c r="V201" s="4"/>
      <c r="W201" s="4"/>
      <c r="X201" s="4"/>
      <c r="Y201" s="4"/>
      <c r="Z201" s="4"/>
      <c r="AA201" s="4"/>
      <c r="AM201" s="40"/>
    </row>
    <row r="202" spans="1:39">
      <c r="G202" s="4"/>
      <c r="H202" s="4"/>
      <c r="I202" s="4"/>
      <c r="J202" s="4"/>
      <c r="K202" s="4"/>
      <c r="L202" s="4"/>
      <c r="M202" s="4"/>
      <c r="N202" s="4"/>
      <c r="O202" s="4"/>
      <c r="P202" s="4"/>
      <c r="Q202" s="4"/>
      <c r="R202" s="4"/>
      <c r="S202" s="4"/>
      <c r="T202" s="4"/>
      <c r="U202" s="4"/>
      <c r="V202" s="4"/>
      <c r="W202" s="4"/>
      <c r="X202" s="4"/>
      <c r="Y202" s="4"/>
      <c r="Z202" s="4"/>
      <c r="AA202" s="4"/>
      <c r="AM202" s="40"/>
    </row>
    <row r="203" spans="1:39">
      <c r="A203" s="48">
        <v>1</v>
      </c>
      <c r="B203" s="13" t="s">
        <v>37</v>
      </c>
      <c r="C203" s="49"/>
      <c r="D203" s="50">
        <v>6</v>
      </c>
      <c r="E203" s="51">
        <v>4</v>
      </c>
      <c r="F203" s="50"/>
      <c r="G203" s="4"/>
      <c r="H203" s="4"/>
      <c r="I203" s="4"/>
      <c r="J203" s="4"/>
      <c r="K203" s="4"/>
      <c r="L203" s="4"/>
      <c r="M203" s="4"/>
      <c r="N203" s="4"/>
      <c r="O203" s="4"/>
      <c r="P203" s="4"/>
      <c r="Q203" s="4"/>
      <c r="R203" s="4"/>
      <c r="S203" s="4"/>
      <c r="T203" s="4"/>
      <c r="U203" s="4"/>
      <c r="V203" s="4"/>
      <c r="W203" s="4"/>
      <c r="X203" s="4"/>
      <c r="Y203" s="4"/>
      <c r="Z203" s="4"/>
      <c r="AA203" s="4"/>
      <c r="AB203" s="52"/>
      <c r="AC203" s="13"/>
      <c r="AD203" s="13"/>
      <c r="AE203" s="13"/>
      <c r="AF203" s="13"/>
      <c r="AG203" s="52"/>
      <c r="AH203" s="52"/>
      <c r="AI203" s="52"/>
      <c r="AJ203" s="53"/>
      <c r="AM203" s="40"/>
    </row>
    <row r="204" spans="1:39">
      <c r="A204" s="31"/>
      <c r="B204" s="8"/>
      <c r="C204" s="8"/>
      <c r="D204" s="8"/>
      <c r="E204" s="8"/>
      <c r="F204" s="366"/>
      <c r="G204" s="4"/>
      <c r="H204" s="4"/>
      <c r="I204" s="4"/>
      <c r="J204" s="4"/>
      <c r="K204" s="4"/>
      <c r="L204" s="4"/>
      <c r="M204" s="4"/>
      <c r="N204" s="4"/>
      <c r="O204" s="4"/>
      <c r="P204" s="4"/>
      <c r="Q204" s="4"/>
      <c r="R204" s="4"/>
      <c r="S204" s="4"/>
      <c r="T204" s="4"/>
      <c r="U204" s="4"/>
      <c r="V204" s="4"/>
      <c r="W204" s="4"/>
      <c r="X204" s="4"/>
      <c r="Y204" s="4"/>
      <c r="Z204" s="4"/>
      <c r="AA204" s="4"/>
      <c r="AB204" s="8"/>
      <c r="AC204" s="8"/>
      <c r="AD204" s="8"/>
      <c r="AE204" s="8"/>
      <c r="AF204" s="8"/>
      <c r="AG204" s="8"/>
      <c r="AH204" s="8"/>
      <c r="AI204" s="8"/>
      <c r="AJ204" s="16"/>
      <c r="AM204" s="40"/>
    </row>
    <row r="205" spans="1:39">
      <c r="A205" s="15">
        <v>2</v>
      </c>
      <c r="B205" s="39" t="s">
        <v>36</v>
      </c>
      <c r="C205" s="28">
        <v>0.65</v>
      </c>
      <c r="D205" s="29">
        <v>2</v>
      </c>
      <c r="E205" s="30">
        <v>1</v>
      </c>
      <c r="F205" s="11">
        <f>MROUND(BP*C205,AR)</f>
        <v>65</v>
      </c>
      <c r="G205" s="4"/>
      <c r="H205" s="4"/>
      <c r="I205" s="60">
        <f t="shared" ref="I205" si="194">+D205*E205</f>
        <v>2</v>
      </c>
      <c r="J205" s="60">
        <f t="shared" ref="J205" si="195">+I205*F205</f>
        <v>130</v>
      </c>
      <c r="K205" s="4"/>
      <c r="L205" s="4"/>
      <c r="M205" s="4"/>
      <c r="N205" s="4"/>
      <c r="O205" s="4"/>
      <c r="P205" s="4"/>
      <c r="Q205" s="4"/>
      <c r="R205" s="58" t="str">
        <f t="shared" ref="R205:R207" si="196">IF(ISNUMBER(SEARCH("bench",$B205)),IF($C205&gt;=0.5,IF($C205&lt;0.6,$D205*$E205," ")," ")," ")</f>
        <v xml:space="preserve"> </v>
      </c>
      <c r="S205" s="58">
        <f t="shared" ref="S205:S207" si="197">IF(ISNUMBER(SEARCH("bench",$B205)),IF($C205&gt;=0.6,IF($C205&lt;0.7,$D205*$E205," ")," ")," ")</f>
        <v>2</v>
      </c>
      <c r="T205" s="58" t="str">
        <f t="shared" ref="T205:T207" si="198">IF(ISNUMBER(SEARCH("bench",$B205)),IF($C205&gt;=0.7,IF($C205&lt;0.8,$D205*$E205," ")," ")," ")</f>
        <v xml:space="preserve"> </v>
      </c>
      <c r="U205" s="58" t="str">
        <f t="shared" ref="U205:U207" si="199">IF(ISNUMBER(SEARCH("bench",$B205)),IF($C205&gt;=0.8,IF($C205&lt;0.9,$D205*$E205," ")," ")," ")</f>
        <v xml:space="preserve"> </v>
      </c>
      <c r="V205" s="58" t="str">
        <f t="shared" ref="V205:V207" si="200">IF(ISNUMBER(SEARCH("bench",$B205)),IF($C205&gt;=0.9,$D205*$E205," ")," ")</f>
        <v xml:space="preserve"> </v>
      </c>
      <c r="W205" s="4"/>
      <c r="X205" s="4"/>
      <c r="Y205" s="4"/>
      <c r="Z205" s="4"/>
      <c r="AA205" s="4"/>
      <c r="AB205" s="5"/>
      <c r="AC205" s="47"/>
      <c r="AD205" s="8"/>
      <c r="AE205" s="8"/>
      <c r="AF205" s="8"/>
      <c r="AG205" s="8"/>
      <c r="AH205" s="8"/>
      <c r="AI205" s="8"/>
      <c r="AJ205" s="16"/>
    </row>
    <row r="206" spans="1:39">
      <c r="A206" s="21"/>
      <c r="B206" s="20" t="str">
        <f>+B205</f>
        <v>BenchPress Lockouts</v>
      </c>
      <c r="C206" s="10">
        <v>0.75</v>
      </c>
      <c r="D206" s="11">
        <v>2</v>
      </c>
      <c r="E206" s="12">
        <v>1</v>
      </c>
      <c r="F206" s="11">
        <f>MROUND(BP*C206,AR)</f>
        <v>75</v>
      </c>
      <c r="G206" s="4"/>
      <c r="H206" s="4"/>
      <c r="I206" s="60">
        <f t="shared" ref="I206:I207" si="201">+D206*E206</f>
        <v>2</v>
      </c>
      <c r="J206" s="60">
        <f t="shared" ref="J206:J207" si="202">+I206*F206</f>
        <v>150</v>
      </c>
      <c r="K206" s="4"/>
      <c r="L206" s="4"/>
      <c r="M206" s="4"/>
      <c r="N206" s="4"/>
      <c r="O206" s="4"/>
      <c r="P206" s="4"/>
      <c r="Q206" s="4"/>
      <c r="R206" s="58" t="str">
        <f t="shared" si="196"/>
        <v xml:space="preserve"> </v>
      </c>
      <c r="S206" s="58" t="str">
        <f t="shared" si="197"/>
        <v xml:space="preserve"> </v>
      </c>
      <c r="T206" s="58">
        <f>IF(ISNUMBER(SEARCH("bench",$B206)),IF($C206&gt;=0.7,IF($C206&lt;0.8,$D206*$E206," ")," ")," ")</f>
        <v>2</v>
      </c>
      <c r="U206" s="58" t="str">
        <f t="shared" si="199"/>
        <v xml:space="preserve"> </v>
      </c>
      <c r="V206" s="58" t="str">
        <f t="shared" si="200"/>
        <v xml:space="preserve"> </v>
      </c>
      <c r="W206" s="4"/>
      <c r="X206" s="4"/>
      <c r="Y206" s="4"/>
      <c r="Z206" s="4"/>
      <c r="AA206" s="4"/>
      <c r="AB206" s="8"/>
      <c r="AC206" s="13"/>
      <c r="AD206" s="8"/>
      <c r="AE206" s="8"/>
      <c r="AF206" s="8"/>
      <c r="AG206" s="8"/>
      <c r="AH206" s="8"/>
      <c r="AI206" s="8"/>
      <c r="AJ206" s="16"/>
    </row>
    <row r="207" spans="1:39">
      <c r="A207" s="15"/>
      <c r="B207" s="20" t="str">
        <f>+B206</f>
        <v>BenchPress Lockouts</v>
      </c>
      <c r="C207" s="10">
        <v>0.85</v>
      </c>
      <c r="D207" s="11">
        <v>2</v>
      </c>
      <c r="E207" s="12">
        <v>4</v>
      </c>
      <c r="F207" s="11">
        <f>MROUND(BP*C207,AR)</f>
        <v>85</v>
      </c>
      <c r="G207" s="4"/>
      <c r="H207" s="4"/>
      <c r="I207" s="60">
        <f t="shared" si="201"/>
        <v>8</v>
      </c>
      <c r="J207" s="60">
        <f t="shared" si="202"/>
        <v>680</v>
      </c>
      <c r="K207" s="4"/>
      <c r="L207" s="4"/>
      <c r="M207" s="4"/>
      <c r="N207" s="4"/>
      <c r="O207" s="4"/>
      <c r="P207" s="4"/>
      <c r="Q207" s="4"/>
      <c r="R207" s="58" t="str">
        <f t="shared" si="196"/>
        <v xml:space="preserve"> </v>
      </c>
      <c r="S207" s="58" t="str">
        <f t="shared" si="197"/>
        <v xml:space="preserve"> </v>
      </c>
      <c r="T207" s="58" t="str">
        <f t="shared" si="198"/>
        <v xml:space="preserve"> </v>
      </c>
      <c r="U207" s="58">
        <f t="shared" si="199"/>
        <v>8</v>
      </c>
      <c r="V207" s="58" t="str">
        <f t="shared" si="200"/>
        <v xml:space="preserve"> </v>
      </c>
      <c r="W207" s="4"/>
      <c r="X207" s="4"/>
      <c r="Y207" s="4"/>
      <c r="Z207" s="4"/>
      <c r="AA207" s="4"/>
      <c r="AB207" s="5"/>
      <c r="AC207" s="13"/>
      <c r="AD207" s="13"/>
      <c r="AE207" s="13"/>
      <c r="AF207" s="22"/>
      <c r="AG207" s="8"/>
      <c r="AH207" s="8"/>
      <c r="AI207" s="8"/>
      <c r="AJ207" s="16"/>
    </row>
    <row r="208" spans="1:39">
      <c r="A208" s="31"/>
      <c r="B208" s="8"/>
      <c r="C208" s="8"/>
      <c r="D208" s="8"/>
      <c r="E208" s="8"/>
      <c r="F208" s="366"/>
      <c r="G208" s="4"/>
      <c r="H208" s="4"/>
      <c r="I208" s="4"/>
      <c r="J208" s="4"/>
      <c r="K208" s="4"/>
      <c r="L208" s="4"/>
      <c r="M208" s="4"/>
      <c r="N208" s="4"/>
      <c r="O208" s="4"/>
      <c r="P208" s="4"/>
      <c r="Q208" s="4"/>
      <c r="R208" s="4"/>
      <c r="S208" s="4"/>
      <c r="T208" s="4"/>
      <c r="U208" s="4"/>
      <c r="V208" s="4"/>
      <c r="W208" s="4"/>
      <c r="X208" s="4"/>
      <c r="Y208" s="4"/>
      <c r="Z208" s="4"/>
      <c r="AA208" s="4"/>
      <c r="AB208" s="8"/>
      <c r="AC208" s="8"/>
      <c r="AD208" s="8"/>
      <c r="AE208" s="8"/>
      <c r="AF208" s="8"/>
      <c r="AG208" s="8"/>
      <c r="AH208" s="8"/>
      <c r="AI208" s="8"/>
      <c r="AJ208" s="16"/>
    </row>
    <row r="209" spans="1:39">
      <c r="A209" s="23">
        <v>3</v>
      </c>
      <c r="B209" s="22" t="s">
        <v>9</v>
      </c>
      <c r="C209" s="24"/>
      <c r="D209" s="25">
        <v>6</v>
      </c>
      <c r="E209" s="26">
        <v>4</v>
      </c>
      <c r="F209" s="25"/>
      <c r="G209" s="4"/>
      <c r="H209" s="4"/>
      <c r="I209" s="4"/>
      <c r="J209" s="4"/>
      <c r="K209" s="4"/>
      <c r="L209" s="4"/>
      <c r="M209" s="4"/>
      <c r="N209" s="4"/>
      <c r="O209" s="4"/>
      <c r="P209" s="4"/>
      <c r="Q209" s="4"/>
      <c r="R209" s="4"/>
      <c r="S209" s="4"/>
      <c r="T209" s="4"/>
      <c r="U209" s="4"/>
      <c r="V209" s="4"/>
      <c r="W209" s="4"/>
      <c r="X209" s="4"/>
      <c r="Y209" s="4"/>
      <c r="Z209" s="4"/>
      <c r="AA209" s="4"/>
      <c r="AB209" s="8"/>
      <c r="AC209" s="22"/>
      <c r="AD209" s="22"/>
      <c r="AE209" s="22"/>
      <c r="AF209" s="22"/>
      <c r="AG209" s="8"/>
      <c r="AH209" s="8"/>
      <c r="AI209" s="8"/>
      <c r="AJ209" s="16"/>
    </row>
    <row r="210" spans="1:39">
      <c r="A210" s="23">
        <v>4</v>
      </c>
      <c r="B210" s="22" t="s">
        <v>58</v>
      </c>
      <c r="C210" s="24"/>
      <c r="D210" s="25">
        <v>8</v>
      </c>
      <c r="E210" s="26">
        <v>5</v>
      </c>
      <c r="F210" s="25"/>
      <c r="W210" s="4"/>
      <c r="X210" s="4"/>
      <c r="Y210" s="4"/>
      <c r="Z210" s="4"/>
      <c r="AA210" s="4"/>
      <c r="AB210" s="27"/>
      <c r="AC210" s="22"/>
      <c r="AD210" s="22"/>
      <c r="AE210" s="22"/>
      <c r="AF210" s="22"/>
      <c r="AG210" s="22"/>
      <c r="AH210" s="27"/>
      <c r="AI210" s="27"/>
      <c r="AJ210" s="19"/>
    </row>
    <row r="211" spans="1:39" ht="15" thickBot="1">
      <c r="A211" s="63"/>
      <c r="B211" s="8"/>
      <c r="C211" s="64"/>
      <c r="D211" s="65"/>
      <c r="E211" s="66"/>
      <c r="F211" s="65"/>
      <c r="G211" s="62"/>
      <c r="H211" s="62"/>
      <c r="I211" s="62">
        <f>SUM(I149:I210)</f>
        <v>167</v>
      </c>
      <c r="J211" s="62">
        <f>SUM(J149:J210)</f>
        <v>11950</v>
      </c>
      <c r="K211" s="62"/>
      <c r="L211" s="62"/>
      <c r="M211" s="62"/>
      <c r="N211" s="62"/>
      <c r="O211" s="62"/>
      <c r="P211" s="62"/>
      <c r="Q211" s="62"/>
      <c r="R211" s="62">
        <f>SUM(R149:R210)</f>
        <v>29</v>
      </c>
      <c r="S211" s="62">
        <f t="shared" ref="S211:V211" si="203">SUM(S149:S210)</f>
        <v>25</v>
      </c>
      <c r="T211" s="62">
        <f t="shared" si="203"/>
        <v>37</v>
      </c>
      <c r="U211" s="62">
        <f t="shared" si="203"/>
        <v>67</v>
      </c>
      <c r="V211" s="62">
        <f t="shared" si="203"/>
        <v>9</v>
      </c>
      <c r="W211" s="4"/>
      <c r="X211" s="4"/>
      <c r="Y211" s="4"/>
      <c r="Z211" s="4"/>
      <c r="AA211" s="4"/>
      <c r="AB211" s="8"/>
      <c r="AC211" s="8"/>
      <c r="AD211" s="8"/>
      <c r="AE211" s="8"/>
      <c r="AF211" s="8"/>
      <c r="AG211" s="8"/>
      <c r="AH211" s="8"/>
      <c r="AI211" s="8"/>
      <c r="AJ211" s="8"/>
      <c r="AM211" s="40"/>
    </row>
    <row r="212" spans="1:39" ht="15.5" thickTop="1" thickBot="1">
      <c r="G212" s="4"/>
      <c r="H212" s="4"/>
      <c r="I212" s="4"/>
      <c r="J212" s="4"/>
      <c r="K212" s="4"/>
      <c r="L212" s="4"/>
      <c r="M212" s="4"/>
      <c r="N212" s="4"/>
      <c r="O212" s="4"/>
      <c r="P212" s="4"/>
      <c r="Q212" s="4"/>
      <c r="R212" s="4"/>
      <c r="S212" s="4"/>
      <c r="T212" s="4"/>
      <c r="U212" s="4"/>
      <c r="V212" s="4"/>
      <c r="W212" s="4"/>
      <c r="X212" s="4"/>
      <c r="Y212" s="4"/>
      <c r="Z212" s="4"/>
      <c r="AA212" s="4"/>
      <c r="AM212" s="40"/>
    </row>
    <row r="213" spans="1:39" ht="15" thickBot="1">
      <c r="A213" s="409" t="s">
        <v>19</v>
      </c>
      <c r="B213" s="410"/>
      <c r="C213" s="59" t="s">
        <v>0</v>
      </c>
      <c r="D213" s="59" t="s">
        <v>5</v>
      </c>
      <c r="E213" s="59" t="s">
        <v>6</v>
      </c>
      <c r="F213" s="369" t="s">
        <v>7</v>
      </c>
      <c r="G213" s="4"/>
      <c r="H213" s="4"/>
      <c r="I213" s="4"/>
      <c r="J213" s="4"/>
      <c r="K213" s="4"/>
      <c r="L213" s="4"/>
      <c r="M213" s="4"/>
      <c r="N213" s="4"/>
      <c r="O213" s="4"/>
      <c r="P213" s="4"/>
      <c r="Q213" s="4"/>
      <c r="R213" s="4"/>
      <c r="S213" s="4"/>
      <c r="T213" s="4"/>
      <c r="U213" s="4"/>
      <c r="V213" s="4"/>
      <c r="W213" s="4"/>
      <c r="X213" s="4"/>
      <c r="Y213" s="4"/>
      <c r="Z213" s="4"/>
      <c r="AA213" s="4"/>
      <c r="AM213" s="40"/>
    </row>
    <row r="214" spans="1:39">
      <c r="G214" s="4"/>
      <c r="H214" s="4"/>
      <c r="I214" s="4"/>
      <c r="J214" s="4"/>
      <c r="K214" s="4"/>
      <c r="L214" s="4"/>
      <c r="M214" s="4"/>
      <c r="N214" s="4"/>
      <c r="O214" s="4"/>
      <c r="P214" s="4"/>
      <c r="Q214" s="4"/>
      <c r="R214" s="4"/>
      <c r="S214" s="4"/>
      <c r="T214" s="4"/>
      <c r="U214" s="4"/>
      <c r="V214" s="4"/>
      <c r="W214" s="4"/>
      <c r="X214" s="4"/>
      <c r="Y214" s="4"/>
      <c r="Z214" s="4"/>
      <c r="AA214" s="4"/>
      <c r="AM214" s="40"/>
    </row>
    <row r="215" spans="1:39">
      <c r="A215" s="21">
        <v>1</v>
      </c>
      <c r="B215" s="9" t="s">
        <v>8</v>
      </c>
      <c r="C215" s="10">
        <v>0.5</v>
      </c>
      <c r="D215" s="11">
        <v>5</v>
      </c>
      <c r="E215" s="12">
        <v>1</v>
      </c>
      <c r="F215" s="11">
        <f>MROUND(BP*C215,AR)</f>
        <v>50</v>
      </c>
      <c r="G215" s="4"/>
      <c r="H215" s="4"/>
      <c r="I215" s="60">
        <f t="shared" ref="I215" si="204">+D215*E215</f>
        <v>5</v>
      </c>
      <c r="J215" s="60">
        <f t="shared" ref="J215" si="205">+I215*F215</f>
        <v>250</v>
      </c>
      <c r="K215" s="4"/>
      <c r="L215" s="4"/>
      <c r="M215" s="4"/>
      <c r="N215" s="4"/>
      <c r="O215" s="4"/>
      <c r="P215" s="4"/>
      <c r="Q215" s="4"/>
      <c r="R215" s="58">
        <f t="shared" ref="R215:R218" si="206">IF(ISNUMBER(SEARCH("bench",$B215)),IF($C215&gt;=0.5,IF($C215&lt;0.6,$D215*$E215," ")," ")," ")</f>
        <v>5</v>
      </c>
      <c r="S215" s="58" t="str">
        <f t="shared" ref="S215:S218" si="207">IF(ISNUMBER(SEARCH("bench",$B215)),IF($C215&gt;=0.6,IF($C215&lt;0.7,$D215*$E215," ")," ")," ")</f>
        <v xml:space="preserve"> </v>
      </c>
      <c r="T215" s="58" t="str">
        <f t="shared" ref="T215:T218" si="208">IF(ISNUMBER(SEARCH("bench",$B215)),IF($C215&gt;=0.7,IF($C215&lt;0.8,$D215*$E215," ")," ")," ")</f>
        <v xml:space="preserve"> </v>
      </c>
      <c r="U215" s="58" t="str">
        <f t="shared" ref="U215:U218" si="209">IF(ISNUMBER(SEARCH("bench",$B215)),IF($C215&gt;=0.8,IF($C215&lt;0.9,$D215*$E215," ")," ")," ")</f>
        <v xml:space="preserve"> </v>
      </c>
      <c r="V215" s="58" t="str">
        <f t="shared" ref="V215:V218" si="210">IF(ISNUMBER(SEARCH("bench",$B215)),IF($C215&gt;=0.9,$D215*$E215," ")," ")</f>
        <v xml:space="preserve"> </v>
      </c>
      <c r="W215" s="4"/>
      <c r="X215" s="4"/>
      <c r="Y215" s="4"/>
      <c r="Z215" s="4"/>
      <c r="AA215" s="4"/>
      <c r="AB215" s="17"/>
      <c r="AC215" s="13"/>
      <c r="AD215" s="18"/>
      <c r="AE215" s="18"/>
      <c r="AF215" s="18"/>
      <c r="AG215" s="18"/>
      <c r="AH215" s="18"/>
      <c r="AI215" s="18"/>
      <c r="AJ215" s="14"/>
      <c r="AM215" s="40"/>
    </row>
    <row r="216" spans="1:39">
      <c r="A216" s="15"/>
      <c r="B216" s="20" t="str">
        <f>+B215</f>
        <v>BenchPress</v>
      </c>
      <c r="C216" s="10">
        <v>0.65</v>
      </c>
      <c r="D216" s="11">
        <v>4</v>
      </c>
      <c r="E216" s="12">
        <v>1</v>
      </c>
      <c r="F216" s="11">
        <f>MROUND(BP*C216,AR)</f>
        <v>65</v>
      </c>
      <c r="G216" s="4"/>
      <c r="H216" s="4"/>
      <c r="I216" s="60">
        <f t="shared" ref="I216:I218" si="211">+D216*E216</f>
        <v>4</v>
      </c>
      <c r="J216" s="60">
        <f t="shared" ref="J216:J218" si="212">+I216*F216</f>
        <v>260</v>
      </c>
      <c r="K216" s="4"/>
      <c r="L216" s="4"/>
      <c r="M216" s="4"/>
      <c r="N216" s="4"/>
      <c r="O216" s="4"/>
      <c r="P216" s="4"/>
      <c r="Q216" s="4"/>
      <c r="R216" s="58" t="str">
        <f t="shared" si="206"/>
        <v xml:space="preserve"> </v>
      </c>
      <c r="S216" s="58">
        <f t="shared" si="207"/>
        <v>4</v>
      </c>
      <c r="T216" s="58" t="str">
        <f t="shared" si="208"/>
        <v xml:space="preserve"> </v>
      </c>
      <c r="U216" s="58" t="str">
        <f t="shared" si="209"/>
        <v xml:space="preserve"> </v>
      </c>
      <c r="V216" s="58" t="str">
        <f t="shared" si="210"/>
        <v xml:space="preserve"> </v>
      </c>
      <c r="W216" s="4"/>
      <c r="X216" s="4"/>
      <c r="Y216" s="4"/>
      <c r="Z216" s="4"/>
      <c r="AA216" s="4"/>
      <c r="AB216" s="5"/>
      <c r="AC216" s="22"/>
      <c r="AD216" s="8"/>
      <c r="AE216" s="8"/>
      <c r="AF216" s="8"/>
      <c r="AG216" s="8"/>
      <c r="AH216" s="8"/>
      <c r="AI216" s="8"/>
      <c r="AJ216" s="16"/>
      <c r="AM216" s="40"/>
    </row>
    <row r="217" spans="1:39">
      <c r="A217" s="21"/>
      <c r="B217" s="20" t="str">
        <f t="shared" ref="B217:B218" si="213">+B216</f>
        <v>BenchPress</v>
      </c>
      <c r="C217" s="10">
        <v>0.75</v>
      </c>
      <c r="D217" s="11">
        <v>3</v>
      </c>
      <c r="E217" s="12">
        <v>2</v>
      </c>
      <c r="F217" s="11">
        <f>MROUND(BP*C217,AR)</f>
        <v>75</v>
      </c>
      <c r="G217" s="4"/>
      <c r="H217" s="4"/>
      <c r="I217" s="60">
        <f t="shared" si="211"/>
        <v>6</v>
      </c>
      <c r="J217" s="60">
        <f t="shared" si="212"/>
        <v>450</v>
      </c>
      <c r="K217" s="4"/>
      <c r="L217" s="4"/>
      <c r="M217" s="4"/>
      <c r="N217" s="4"/>
      <c r="O217" s="4"/>
      <c r="P217" s="4"/>
      <c r="Q217" s="4"/>
      <c r="R217" s="58" t="str">
        <f t="shared" si="206"/>
        <v xml:space="preserve"> </v>
      </c>
      <c r="S217" s="58" t="str">
        <f t="shared" si="207"/>
        <v xml:space="preserve"> </v>
      </c>
      <c r="T217" s="58">
        <f t="shared" si="208"/>
        <v>6</v>
      </c>
      <c r="U217" s="58" t="str">
        <f t="shared" si="209"/>
        <v xml:space="preserve"> </v>
      </c>
      <c r="V217" s="58" t="str">
        <f t="shared" si="210"/>
        <v xml:space="preserve"> </v>
      </c>
      <c r="W217" s="4"/>
      <c r="X217" s="4"/>
      <c r="Y217" s="4"/>
      <c r="Z217" s="4"/>
      <c r="AA217" s="4"/>
      <c r="AB217" s="5"/>
      <c r="AC217" s="7"/>
      <c r="AD217" s="7"/>
      <c r="AE217" s="8"/>
      <c r="AF217" s="8"/>
      <c r="AG217" s="8"/>
      <c r="AH217" s="8"/>
      <c r="AI217" s="8"/>
      <c r="AJ217" s="16"/>
      <c r="AM217" s="40"/>
    </row>
    <row r="218" spans="1:39">
      <c r="A218" s="15"/>
      <c r="B218" s="20" t="str">
        <f t="shared" si="213"/>
        <v>BenchPress</v>
      </c>
      <c r="C218" s="10">
        <v>0.85</v>
      </c>
      <c r="D218" s="11">
        <v>3</v>
      </c>
      <c r="E218" s="12">
        <v>5</v>
      </c>
      <c r="F218" s="11">
        <f>MROUND(BP*C218,AR)</f>
        <v>85</v>
      </c>
      <c r="G218" s="4"/>
      <c r="H218" s="4"/>
      <c r="I218" s="60">
        <f t="shared" si="211"/>
        <v>15</v>
      </c>
      <c r="J218" s="60">
        <f t="shared" si="212"/>
        <v>1275</v>
      </c>
      <c r="K218" s="4"/>
      <c r="L218" s="4"/>
      <c r="M218" s="4"/>
      <c r="N218" s="4"/>
      <c r="O218" s="4"/>
      <c r="P218" s="4"/>
      <c r="Q218" s="4"/>
      <c r="R218" s="58" t="str">
        <f t="shared" si="206"/>
        <v xml:space="preserve"> </v>
      </c>
      <c r="S218" s="58" t="str">
        <f t="shared" si="207"/>
        <v xml:space="preserve"> </v>
      </c>
      <c r="T218" s="58" t="str">
        <f t="shared" si="208"/>
        <v xml:space="preserve"> </v>
      </c>
      <c r="U218" s="58">
        <f t="shared" si="209"/>
        <v>15</v>
      </c>
      <c r="V218" s="58" t="str">
        <f t="shared" si="210"/>
        <v xml:space="preserve"> </v>
      </c>
      <c r="W218" s="4"/>
      <c r="X218" s="4"/>
      <c r="Y218" s="4"/>
      <c r="Z218" s="4"/>
      <c r="AA218" s="4"/>
      <c r="AB218" s="5"/>
      <c r="AC218" s="13"/>
      <c r="AD218" s="13"/>
      <c r="AE218" s="13"/>
      <c r="AF218" s="13"/>
      <c r="AG218" s="22"/>
      <c r="AH218" s="8"/>
      <c r="AI218" s="8"/>
      <c r="AJ218" s="16"/>
      <c r="AM218" s="40"/>
    </row>
    <row r="219" spans="1:39">
      <c r="A219" s="31"/>
      <c r="B219" s="8"/>
      <c r="C219" s="8"/>
      <c r="D219" s="8"/>
      <c r="E219" s="8"/>
      <c r="F219" s="366"/>
      <c r="G219" s="4"/>
      <c r="H219" s="4"/>
      <c r="I219" s="4"/>
      <c r="J219" s="4"/>
      <c r="K219" s="4"/>
      <c r="L219" s="4"/>
      <c r="M219" s="4"/>
      <c r="N219" s="4"/>
      <c r="O219" s="4"/>
      <c r="P219" s="4"/>
      <c r="Q219" s="4"/>
      <c r="R219" s="4"/>
      <c r="S219" s="4"/>
      <c r="T219" s="4"/>
      <c r="U219" s="4"/>
      <c r="V219" s="4"/>
      <c r="W219" s="4"/>
      <c r="X219" s="4"/>
      <c r="Y219" s="4"/>
      <c r="Z219" s="4"/>
      <c r="AA219" s="4"/>
      <c r="AB219" s="5"/>
      <c r="AC219" s="8"/>
      <c r="AD219" s="8"/>
      <c r="AE219" s="8"/>
      <c r="AF219" s="8"/>
      <c r="AG219" s="8"/>
      <c r="AH219" s="8"/>
      <c r="AI219" s="8"/>
      <c r="AJ219" s="16"/>
      <c r="AM219" s="40"/>
    </row>
    <row r="220" spans="1:39">
      <c r="A220" s="32">
        <v>2</v>
      </c>
      <c r="B220" s="34" t="s">
        <v>2</v>
      </c>
      <c r="C220" s="35">
        <v>0.5</v>
      </c>
      <c r="D220" s="36">
        <v>5</v>
      </c>
      <c r="E220" s="37">
        <v>1</v>
      </c>
      <c r="F220" s="36">
        <f>MROUND(SQ*C220,AR)</f>
        <v>50</v>
      </c>
      <c r="G220" s="4">
        <f>+D220*E220</f>
        <v>5</v>
      </c>
      <c r="H220" s="4">
        <f>+G220*F220</f>
        <v>250</v>
      </c>
      <c r="K220" s="4"/>
      <c r="L220" s="4"/>
      <c r="M220" s="4"/>
      <c r="N220" s="4"/>
      <c r="O220" s="4"/>
      <c r="P220" s="4"/>
      <c r="Q220" s="4"/>
      <c r="R220" s="4"/>
      <c r="S220" s="4"/>
      <c r="T220" s="4"/>
      <c r="U220" s="4"/>
      <c r="V220" s="4"/>
      <c r="W220" s="4"/>
      <c r="X220" s="4"/>
      <c r="Y220" s="4"/>
      <c r="Z220" s="4"/>
      <c r="AA220" s="4"/>
      <c r="AB220" s="5"/>
      <c r="AC220" s="13"/>
      <c r="AD220" s="8"/>
      <c r="AE220" s="8"/>
      <c r="AF220" s="8"/>
      <c r="AG220" s="8"/>
      <c r="AH220" s="8"/>
      <c r="AI220" s="8"/>
      <c r="AJ220" s="16"/>
      <c r="AM220" s="40"/>
    </row>
    <row r="221" spans="1:39">
      <c r="A221" s="38"/>
      <c r="B221" s="33" t="str">
        <f>+B220</f>
        <v>Squat</v>
      </c>
      <c r="C221" s="35">
        <v>0.6</v>
      </c>
      <c r="D221" s="36">
        <v>5</v>
      </c>
      <c r="E221" s="37">
        <v>1</v>
      </c>
      <c r="F221" s="36">
        <f>MROUND(SQ*C221,AR)</f>
        <v>60</v>
      </c>
      <c r="G221" s="4">
        <f t="shared" ref="G221:G222" si="214">+D221*E221</f>
        <v>5</v>
      </c>
      <c r="H221" s="4">
        <f t="shared" ref="H221:H222" si="215">+G221*F221</f>
        <v>300</v>
      </c>
      <c r="I221" s="4"/>
      <c r="J221" s="4"/>
      <c r="K221" s="4"/>
      <c r="L221" s="4"/>
      <c r="M221" s="4"/>
      <c r="N221" s="4"/>
      <c r="O221" s="4"/>
      <c r="P221" s="4"/>
      <c r="Q221" s="4"/>
      <c r="R221" s="4"/>
      <c r="S221" s="4"/>
      <c r="T221" s="4"/>
      <c r="U221" s="4"/>
      <c r="V221" s="4"/>
      <c r="W221" s="4"/>
      <c r="X221" s="4"/>
      <c r="Y221" s="4"/>
      <c r="Z221" s="4"/>
      <c r="AA221" s="4"/>
      <c r="AB221" s="5"/>
      <c r="AC221" s="7"/>
      <c r="AD221" s="8"/>
      <c r="AE221" s="8"/>
      <c r="AF221" s="8"/>
      <c r="AG221" s="8"/>
      <c r="AH221" s="8"/>
      <c r="AI221" s="8"/>
      <c r="AJ221" s="16"/>
      <c r="AM221" s="40"/>
    </row>
    <row r="222" spans="1:39">
      <c r="A222" s="38"/>
      <c r="B222" s="33" t="str">
        <f>+B221</f>
        <v>Squat</v>
      </c>
      <c r="C222" s="35">
        <v>0.7</v>
      </c>
      <c r="D222" s="36">
        <v>4</v>
      </c>
      <c r="E222" s="37">
        <v>4</v>
      </c>
      <c r="F222" s="36">
        <f>MROUND(SQ*C222,AR)</f>
        <v>70</v>
      </c>
      <c r="G222" s="4">
        <f t="shared" si="214"/>
        <v>16</v>
      </c>
      <c r="H222" s="4">
        <f t="shared" si="215"/>
        <v>1120</v>
      </c>
      <c r="I222" s="4"/>
      <c r="J222" s="4"/>
      <c r="K222" s="4"/>
      <c r="L222" s="4"/>
      <c r="M222" s="4"/>
      <c r="N222" s="4"/>
      <c r="O222" s="4"/>
      <c r="P222" s="4"/>
      <c r="Q222" s="4"/>
      <c r="R222" s="4"/>
      <c r="S222" s="4"/>
      <c r="T222" s="4"/>
      <c r="U222" s="4"/>
      <c r="V222" s="4"/>
      <c r="W222" s="4"/>
      <c r="X222" s="4"/>
      <c r="Y222" s="4"/>
      <c r="Z222" s="4"/>
      <c r="AA222" s="4"/>
      <c r="AB222" s="5"/>
      <c r="AC222" s="13"/>
      <c r="AD222" s="13"/>
      <c r="AE222" s="13"/>
      <c r="AF222" s="13"/>
      <c r="AG222" s="8"/>
      <c r="AH222" s="8"/>
      <c r="AI222" s="8"/>
      <c r="AJ222" s="16"/>
      <c r="AM222" s="40"/>
    </row>
    <row r="223" spans="1:39">
      <c r="A223" s="31"/>
      <c r="B223" s="8"/>
      <c r="C223" s="8"/>
      <c r="D223" s="8"/>
      <c r="E223" s="8"/>
      <c r="F223" s="366"/>
      <c r="G223" s="4"/>
      <c r="H223" s="4"/>
      <c r="I223" s="4"/>
      <c r="J223" s="4"/>
      <c r="K223" s="4"/>
      <c r="L223" s="4"/>
      <c r="M223" s="4"/>
      <c r="N223" s="4"/>
      <c r="O223" s="4"/>
      <c r="P223" s="4"/>
      <c r="Q223" s="4"/>
      <c r="R223" s="4"/>
      <c r="S223" s="4"/>
      <c r="T223" s="4"/>
      <c r="U223" s="4"/>
      <c r="V223" s="4"/>
      <c r="W223" s="4"/>
      <c r="X223" s="4"/>
      <c r="Y223" s="4"/>
      <c r="Z223" s="4"/>
      <c r="AA223" s="4"/>
      <c r="AB223" s="5"/>
      <c r="AC223" s="8"/>
      <c r="AD223" s="8"/>
      <c r="AE223" s="8"/>
      <c r="AF223" s="8"/>
      <c r="AG223" s="8"/>
      <c r="AH223" s="8"/>
      <c r="AI223" s="8"/>
      <c r="AJ223" s="16"/>
      <c r="AM223" s="40"/>
    </row>
    <row r="224" spans="1:39">
      <c r="A224" s="21">
        <v>3</v>
      </c>
      <c r="B224" s="39" t="s">
        <v>8</v>
      </c>
      <c r="C224" s="28">
        <v>0.5</v>
      </c>
      <c r="D224" s="29">
        <v>5</v>
      </c>
      <c r="E224" s="30">
        <v>1</v>
      </c>
      <c r="F224" s="11">
        <f>MROUND(BP*C224,AR)</f>
        <v>50</v>
      </c>
      <c r="G224" s="4"/>
      <c r="H224" s="4"/>
      <c r="I224" s="60">
        <f t="shared" ref="I224" si="216">+D224*E224</f>
        <v>5</v>
      </c>
      <c r="J224" s="60">
        <f t="shared" ref="J224" si="217">+I224*F224</f>
        <v>250</v>
      </c>
      <c r="K224" s="4"/>
      <c r="L224" s="4"/>
      <c r="M224" s="4"/>
      <c r="N224" s="4"/>
      <c r="O224" s="4"/>
      <c r="P224" s="4"/>
      <c r="Q224" s="4"/>
      <c r="R224" s="58">
        <f t="shared" ref="R224:R226" si="218">IF(ISNUMBER(SEARCH("bench",$B224)),IF($C224&gt;=0.5,IF($C224&lt;0.6,$D224*$E224," ")," ")," ")</f>
        <v>5</v>
      </c>
      <c r="S224" s="58" t="str">
        <f t="shared" ref="S224:S226" si="219">IF(ISNUMBER(SEARCH("bench",$B224)),IF($C224&gt;=0.6,IF($C224&lt;0.7,$D224*$E224," ")," ")," ")</f>
        <v xml:space="preserve"> </v>
      </c>
      <c r="T224" s="58" t="str">
        <f t="shared" ref="T224:T226" si="220">IF(ISNUMBER(SEARCH("bench",$B224)),IF($C224&gt;=0.7,IF($C224&lt;0.8,$D224*$E224," ")," ")," ")</f>
        <v xml:space="preserve"> </v>
      </c>
      <c r="U224" s="58" t="str">
        <f t="shared" ref="U224:U226" si="221">IF(ISNUMBER(SEARCH("bench",$B224)),IF($C224&gt;=0.8,IF($C224&lt;0.9,$D224*$E224," ")," ")," ")</f>
        <v xml:space="preserve"> </v>
      </c>
      <c r="V224" s="58" t="str">
        <f t="shared" ref="V224:V226" si="222">IF(ISNUMBER(SEARCH("bench",$B224)),IF($C224&gt;=0.9,$D224*$E224," ")," ")</f>
        <v xml:space="preserve"> </v>
      </c>
      <c r="W224" s="4"/>
      <c r="X224" s="4"/>
      <c r="Y224" s="4"/>
      <c r="Z224" s="4"/>
      <c r="AA224" s="4"/>
      <c r="AB224" s="5"/>
      <c r="AC224" s="22"/>
      <c r="AD224" s="8"/>
      <c r="AE224" s="8"/>
      <c r="AF224" s="8"/>
      <c r="AG224" s="8"/>
      <c r="AH224" s="8"/>
      <c r="AI224" s="8"/>
      <c r="AJ224" s="16"/>
      <c r="AM224" s="40"/>
    </row>
    <row r="225" spans="1:39">
      <c r="A225" s="21"/>
      <c r="B225" s="20" t="str">
        <f>+B224</f>
        <v>BenchPress</v>
      </c>
      <c r="C225" s="10">
        <v>0.6</v>
      </c>
      <c r="D225" s="11">
        <v>5</v>
      </c>
      <c r="E225" s="12">
        <v>1</v>
      </c>
      <c r="F225" s="11">
        <f>MROUND(BP*C225,AR)</f>
        <v>60</v>
      </c>
      <c r="G225" s="4"/>
      <c r="H225" s="4"/>
      <c r="I225" s="60">
        <f t="shared" ref="I225:I226" si="223">+D225*E225</f>
        <v>5</v>
      </c>
      <c r="J225" s="60">
        <f t="shared" ref="J225:J226" si="224">+I225*F225</f>
        <v>300</v>
      </c>
      <c r="K225" s="4"/>
      <c r="L225" s="4"/>
      <c r="M225" s="4"/>
      <c r="N225" s="4"/>
      <c r="O225" s="4"/>
      <c r="P225" s="4"/>
      <c r="Q225" s="4"/>
      <c r="R225" s="58" t="str">
        <f t="shared" si="218"/>
        <v xml:space="preserve"> </v>
      </c>
      <c r="S225" s="58">
        <f t="shared" si="219"/>
        <v>5</v>
      </c>
      <c r="T225" s="58" t="str">
        <f t="shared" si="220"/>
        <v xml:space="preserve"> </v>
      </c>
      <c r="U225" s="58" t="str">
        <f t="shared" si="221"/>
        <v xml:space="preserve"> </v>
      </c>
      <c r="V225" s="58" t="str">
        <f t="shared" si="222"/>
        <v xml:space="preserve"> </v>
      </c>
      <c r="W225" s="4"/>
      <c r="X225" s="4"/>
      <c r="Y225" s="4"/>
      <c r="Z225" s="4"/>
      <c r="AA225" s="4"/>
      <c r="AB225" s="5"/>
      <c r="AC225" s="7"/>
      <c r="AD225" s="8"/>
      <c r="AE225" s="8"/>
      <c r="AF225" s="8"/>
      <c r="AG225" s="8"/>
      <c r="AH225" s="8"/>
      <c r="AI225" s="8"/>
      <c r="AJ225" s="16"/>
      <c r="AM225" s="40"/>
    </row>
    <row r="226" spans="1:39">
      <c r="A226" s="21"/>
      <c r="B226" s="20" t="str">
        <f>+B225</f>
        <v>BenchPress</v>
      </c>
      <c r="C226" s="10">
        <v>0.7</v>
      </c>
      <c r="D226" s="11">
        <v>5</v>
      </c>
      <c r="E226" s="12">
        <v>4</v>
      </c>
      <c r="F226" s="11">
        <f>MROUND(BP*C226,AR)</f>
        <v>70</v>
      </c>
      <c r="G226" s="4"/>
      <c r="H226" s="4"/>
      <c r="I226" s="60">
        <f t="shared" si="223"/>
        <v>20</v>
      </c>
      <c r="J226" s="60">
        <f t="shared" si="224"/>
        <v>1400</v>
      </c>
      <c r="K226" s="4"/>
      <c r="L226" s="4"/>
      <c r="M226" s="4"/>
      <c r="N226" s="4"/>
      <c r="O226" s="4"/>
      <c r="P226" s="4"/>
      <c r="Q226" s="4"/>
      <c r="R226" s="58" t="str">
        <f t="shared" si="218"/>
        <v xml:space="preserve"> </v>
      </c>
      <c r="S226" s="58" t="str">
        <f t="shared" si="219"/>
        <v xml:space="preserve"> </v>
      </c>
      <c r="T226" s="58">
        <f t="shared" si="220"/>
        <v>20</v>
      </c>
      <c r="U226" s="58" t="str">
        <f t="shared" si="221"/>
        <v xml:space="preserve"> </v>
      </c>
      <c r="V226" s="58" t="str">
        <f t="shared" si="222"/>
        <v xml:space="preserve"> </v>
      </c>
      <c r="W226" s="4"/>
      <c r="X226" s="4"/>
      <c r="Y226" s="4"/>
      <c r="Z226" s="4"/>
      <c r="AA226" s="4"/>
      <c r="AB226" s="5"/>
      <c r="AC226" s="22"/>
      <c r="AD226" s="22"/>
      <c r="AE226" s="22"/>
      <c r="AF226" s="22"/>
      <c r="AG226" s="8"/>
      <c r="AH226" s="8"/>
      <c r="AI226" s="8"/>
      <c r="AJ226" s="16"/>
      <c r="AM226" s="40"/>
    </row>
    <row r="227" spans="1:39">
      <c r="A227" s="31"/>
      <c r="B227" s="8"/>
      <c r="C227" s="8"/>
      <c r="D227" s="8"/>
      <c r="E227" s="8"/>
      <c r="F227" s="366"/>
      <c r="G227" s="4"/>
      <c r="H227" s="4"/>
      <c r="I227" s="4"/>
      <c r="J227" s="4"/>
      <c r="K227" s="4"/>
      <c r="L227" s="4"/>
      <c r="M227" s="4"/>
      <c r="N227" s="4"/>
      <c r="O227" s="4"/>
      <c r="P227" s="4"/>
      <c r="Q227" s="4"/>
      <c r="R227" s="4"/>
      <c r="S227" s="4"/>
      <c r="T227" s="4"/>
      <c r="U227" s="4"/>
      <c r="V227" s="4"/>
      <c r="W227" s="4"/>
      <c r="X227" s="4"/>
      <c r="Y227" s="4"/>
      <c r="Z227" s="4"/>
      <c r="AA227" s="4"/>
      <c r="AB227" s="8"/>
      <c r="AC227" s="8"/>
      <c r="AD227" s="8"/>
      <c r="AE227" s="8"/>
      <c r="AF227" s="8"/>
      <c r="AG227" s="8"/>
      <c r="AH227" s="8"/>
      <c r="AI227" s="8"/>
      <c r="AJ227" s="16"/>
      <c r="AM227" s="40"/>
    </row>
    <row r="228" spans="1:39">
      <c r="A228" s="23">
        <v>4</v>
      </c>
      <c r="B228" s="6" t="s">
        <v>3</v>
      </c>
      <c r="C228" s="24"/>
      <c r="D228" s="25">
        <v>10</v>
      </c>
      <c r="E228" s="26">
        <v>5</v>
      </c>
      <c r="F228" s="25"/>
      <c r="G228" s="4"/>
      <c r="H228" s="4"/>
      <c r="I228" s="4"/>
      <c r="J228" s="4"/>
      <c r="K228" s="4"/>
      <c r="L228" s="4"/>
      <c r="M228" s="4"/>
      <c r="N228" s="4"/>
      <c r="O228" s="4"/>
      <c r="P228" s="4"/>
      <c r="Q228" s="4"/>
      <c r="R228" s="4"/>
      <c r="S228" s="4"/>
      <c r="T228" s="4"/>
      <c r="U228" s="4"/>
      <c r="V228" s="4"/>
      <c r="W228" s="4"/>
      <c r="X228" s="4"/>
      <c r="Y228" s="4"/>
      <c r="Z228" s="4"/>
      <c r="AA228" s="4"/>
      <c r="AB228" s="8"/>
      <c r="AC228" s="22"/>
      <c r="AD228" s="22"/>
      <c r="AE228" s="22"/>
      <c r="AF228" s="22"/>
      <c r="AG228" s="22"/>
      <c r="AH228" s="8"/>
      <c r="AI228" s="8"/>
      <c r="AJ228" s="16"/>
      <c r="AM228" s="40"/>
    </row>
    <row r="229" spans="1:39">
      <c r="A229" s="23">
        <v>5</v>
      </c>
      <c r="B229" s="6" t="s">
        <v>58</v>
      </c>
      <c r="C229" s="24"/>
      <c r="D229" s="25">
        <v>10</v>
      </c>
      <c r="E229" s="26">
        <v>5</v>
      </c>
      <c r="F229" s="25"/>
      <c r="G229" s="4"/>
      <c r="H229" s="4"/>
      <c r="I229" s="4"/>
      <c r="J229" s="4"/>
      <c r="K229" s="4"/>
      <c r="L229" s="4"/>
      <c r="M229" s="4"/>
      <c r="N229" s="4"/>
      <c r="O229" s="4"/>
      <c r="P229" s="4"/>
      <c r="Q229" s="4"/>
      <c r="R229" s="4"/>
      <c r="S229" s="4"/>
      <c r="T229" s="4"/>
      <c r="U229" s="4"/>
      <c r="V229" s="4"/>
      <c r="W229" s="4"/>
      <c r="X229" s="4"/>
      <c r="Y229" s="4"/>
      <c r="Z229" s="4"/>
      <c r="AA229" s="4"/>
      <c r="AB229" s="8"/>
      <c r="AC229" s="22"/>
      <c r="AD229" s="22"/>
      <c r="AE229" s="22"/>
      <c r="AF229" s="22"/>
      <c r="AG229" s="22"/>
      <c r="AH229" s="8"/>
      <c r="AI229" s="8"/>
      <c r="AJ229" s="16"/>
      <c r="AM229" s="40"/>
    </row>
    <row r="230" spans="1:39">
      <c r="A230" s="23">
        <v>6</v>
      </c>
      <c r="B230" s="6" t="s">
        <v>10</v>
      </c>
      <c r="C230" s="24"/>
      <c r="D230" s="25">
        <v>8</v>
      </c>
      <c r="E230" s="26">
        <v>5</v>
      </c>
      <c r="F230" s="25"/>
      <c r="G230" s="4"/>
      <c r="H230" s="4"/>
      <c r="I230" s="4"/>
      <c r="J230" s="4"/>
      <c r="K230" s="4"/>
      <c r="L230" s="4"/>
      <c r="M230" s="4"/>
      <c r="N230" s="4"/>
      <c r="O230" s="4"/>
      <c r="P230" s="4"/>
      <c r="Q230" s="4"/>
      <c r="R230" s="4"/>
      <c r="S230" s="4"/>
      <c r="T230" s="4"/>
      <c r="U230" s="4"/>
      <c r="V230" s="4"/>
      <c r="W230" s="4"/>
      <c r="X230" s="4"/>
      <c r="Y230" s="4"/>
      <c r="Z230" s="4"/>
      <c r="AA230" s="4"/>
      <c r="AB230" s="27"/>
      <c r="AC230" s="22"/>
      <c r="AD230" s="22"/>
      <c r="AE230" s="22"/>
      <c r="AF230" s="13"/>
      <c r="AG230" s="22"/>
      <c r="AH230" s="27"/>
      <c r="AI230" s="27"/>
      <c r="AJ230" s="19"/>
      <c r="AM230" s="40"/>
    </row>
    <row r="231" spans="1:39" ht="15" thickBot="1">
      <c r="G231" s="4"/>
      <c r="H231" s="4"/>
      <c r="I231" s="4"/>
      <c r="J231" s="4"/>
      <c r="K231" s="4"/>
      <c r="L231" s="4"/>
      <c r="M231" s="4"/>
      <c r="N231" s="4"/>
      <c r="O231" s="4"/>
      <c r="P231" s="4"/>
      <c r="Q231" s="4"/>
      <c r="R231" s="4"/>
      <c r="S231" s="4"/>
      <c r="T231" s="4"/>
      <c r="U231" s="4"/>
      <c r="V231" s="4"/>
      <c r="W231" s="4"/>
      <c r="X231" s="4"/>
      <c r="Y231" s="4"/>
      <c r="Z231" s="4"/>
      <c r="AA231" s="4"/>
      <c r="AM231" s="40"/>
    </row>
    <row r="232" spans="1:39" ht="15" thickBot="1">
      <c r="A232" s="409" t="s">
        <v>20</v>
      </c>
      <c r="B232" s="410"/>
      <c r="C232" s="59" t="s">
        <v>0</v>
      </c>
      <c r="D232" s="59" t="s">
        <v>5</v>
      </c>
      <c r="E232" s="59" t="s">
        <v>6</v>
      </c>
      <c r="F232" s="369" t="s">
        <v>7</v>
      </c>
      <c r="G232" s="4"/>
      <c r="H232" s="4"/>
      <c r="I232" s="4"/>
      <c r="J232" s="4"/>
      <c r="K232" s="4"/>
      <c r="L232" s="4"/>
      <c r="M232" s="4"/>
      <c r="N232" s="4"/>
      <c r="O232" s="4"/>
      <c r="P232" s="4"/>
      <c r="Q232" s="4"/>
      <c r="R232" s="4"/>
      <c r="S232" s="4"/>
      <c r="T232" s="4"/>
      <c r="U232" s="4"/>
      <c r="V232" s="4"/>
      <c r="W232" s="4"/>
      <c r="X232" s="4"/>
      <c r="Y232" s="4"/>
      <c r="Z232" s="4"/>
      <c r="AA232" s="4"/>
      <c r="AM232" s="40"/>
    </row>
    <row r="233" spans="1:39">
      <c r="G233" s="4"/>
      <c r="H233" s="4"/>
      <c r="I233" s="4"/>
      <c r="J233" s="4"/>
      <c r="K233" s="4"/>
      <c r="L233" s="4"/>
      <c r="M233" s="4"/>
      <c r="N233" s="4"/>
      <c r="O233" s="4"/>
      <c r="P233" s="4"/>
      <c r="Q233" s="4"/>
      <c r="R233" s="4"/>
      <c r="S233" s="4"/>
      <c r="T233" s="4"/>
      <c r="U233" s="4"/>
      <c r="V233" s="4"/>
      <c r="W233" s="4"/>
      <c r="X233" s="4"/>
      <c r="Y233" s="4"/>
      <c r="Z233" s="4"/>
      <c r="AA233" s="4"/>
      <c r="AM233" s="40"/>
    </row>
    <row r="234" spans="1:39">
      <c r="A234" s="21">
        <v>1</v>
      </c>
      <c r="B234" s="9" t="s">
        <v>8</v>
      </c>
      <c r="C234" s="10">
        <v>0.5</v>
      </c>
      <c r="D234" s="11">
        <v>5</v>
      </c>
      <c r="E234" s="12">
        <v>1</v>
      </c>
      <c r="F234" s="11">
        <f t="shared" ref="F234:F244" si="225">MROUND(BP*C234,AR)</f>
        <v>50</v>
      </c>
      <c r="G234" s="4"/>
      <c r="H234" s="4"/>
      <c r="I234" s="60">
        <f t="shared" ref="I234" si="226">+D234*E234</f>
        <v>5</v>
      </c>
      <c r="J234" s="60">
        <f t="shared" ref="J234" si="227">+I234*F234</f>
        <v>250</v>
      </c>
      <c r="K234" s="4"/>
      <c r="L234" s="4"/>
      <c r="M234" s="4"/>
      <c r="N234" s="4"/>
      <c r="O234" s="4"/>
      <c r="P234" s="4"/>
      <c r="Q234" s="4"/>
      <c r="R234" s="58">
        <f t="shared" ref="R234:R244" si="228">IF(ISNUMBER(SEARCH("bench",$B234)),IF($C234&gt;=0.5,IF($C234&lt;0.6,$D234*$E234," ")," ")," ")</f>
        <v>5</v>
      </c>
      <c r="S234" s="58" t="str">
        <f t="shared" ref="S234:S244" si="229">IF(ISNUMBER(SEARCH("bench",$B234)),IF($C234&gt;=0.6,IF($C234&lt;0.7,$D234*$E234," ")," ")," ")</f>
        <v xml:space="preserve"> </v>
      </c>
      <c r="T234" s="58" t="str">
        <f t="shared" ref="T234:T244" si="230">IF(ISNUMBER(SEARCH("bench",$B234)),IF($C234&gt;=0.7,IF($C234&lt;0.8,$D234*$E234," ")," ")," ")</f>
        <v xml:space="preserve"> </v>
      </c>
      <c r="U234" s="58" t="str">
        <f t="shared" ref="U234:U244" si="231">IF(ISNUMBER(SEARCH("bench",$B234)),IF($C234&gt;=0.8,IF($C234&lt;0.9,$D234*$E234," ")," ")," ")</f>
        <v xml:space="preserve"> </v>
      </c>
      <c r="V234" s="58" t="str">
        <f t="shared" ref="V234:V244" si="232">IF(ISNUMBER(SEARCH("bench",$B234)),IF($C234&gt;=0.9,$D234*$E234," ")," ")</f>
        <v xml:space="preserve"> </v>
      </c>
      <c r="W234" s="4"/>
      <c r="X234" s="4"/>
      <c r="Y234" s="4"/>
      <c r="Z234" s="4"/>
      <c r="AA234" s="4"/>
      <c r="AB234" s="17"/>
      <c r="AC234" s="6"/>
      <c r="AD234" s="18"/>
      <c r="AE234" s="18"/>
      <c r="AF234" s="18"/>
      <c r="AG234" s="18"/>
      <c r="AH234" s="18"/>
      <c r="AI234" s="18"/>
      <c r="AJ234" s="14"/>
      <c r="AM234" s="40"/>
    </row>
    <row r="235" spans="1:39">
      <c r="A235" s="15"/>
      <c r="B235" s="20" t="str">
        <f>+B234</f>
        <v>BenchPress</v>
      </c>
      <c r="C235" s="10">
        <v>0.6</v>
      </c>
      <c r="D235" s="11">
        <v>5</v>
      </c>
      <c r="E235" s="12">
        <v>1</v>
      </c>
      <c r="F235" s="11">
        <f t="shared" si="225"/>
        <v>60</v>
      </c>
      <c r="G235" s="4"/>
      <c r="H235" s="4"/>
      <c r="I235" s="60">
        <f t="shared" ref="I235:I244" si="233">+D235*E235</f>
        <v>5</v>
      </c>
      <c r="J235" s="60">
        <f t="shared" ref="J235:J244" si="234">+I235*F235</f>
        <v>300</v>
      </c>
      <c r="K235" s="4"/>
      <c r="L235" s="4"/>
      <c r="M235" s="4"/>
      <c r="N235" s="4"/>
      <c r="O235" s="4"/>
      <c r="P235" s="4"/>
      <c r="Q235" s="4"/>
      <c r="R235" s="58" t="str">
        <f t="shared" si="228"/>
        <v xml:space="preserve"> </v>
      </c>
      <c r="S235" s="58">
        <f t="shared" si="229"/>
        <v>5</v>
      </c>
      <c r="T235" s="58" t="str">
        <f t="shared" si="230"/>
        <v xml:space="preserve"> </v>
      </c>
      <c r="U235" s="58" t="str">
        <f t="shared" si="231"/>
        <v xml:space="preserve"> </v>
      </c>
      <c r="V235" s="58" t="str">
        <f t="shared" si="232"/>
        <v xml:space="preserve"> </v>
      </c>
      <c r="W235" s="4"/>
      <c r="X235" s="4"/>
      <c r="Y235" s="4"/>
      <c r="Z235" s="4"/>
      <c r="AA235" s="4"/>
      <c r="AB235" s="5"/>
      <c r="AC235" s="7"/>
      <c r="AD235" s="8"/>
      <c r="AE235" s="8"/>
      <c r="AF235" s="8"/>
      <c r="AG235" s="8"/>
      <c r="AH235" s="8"/>
      <c r="AI235" s="8"/>
      <c r="AJ235" s="16"/>
      <c r="AM235" s="40"/>
    </row>
    <row r="236" spans="1:39">
      <c r="A236" s="21"/>
      <c r="B236" s="20" t="str">
        <f t="shared" ref="B236:B240" si="235">+B235</f>
        <v>BenchPress</v>
      </c>
      <c r="C236" s="10">
        <v>0.7</v>
      </c>
      <c r="D236" s="11">
        <v>5</v>
      </c>
      <c r="E236" s="12">
        <v>2</v>
      </c>
      <c r="F236" s="11">
        <f t="shared" si="225"/>
        <v>70</v>
      </c>
      <c r="G236" s="4"/>
      <c r="H236" s="4"/>
      <c r="I236" s="60">
        <f t="shared" si="233"/>
        <v>10</v>
      </c>
      <c r="J236" s="60">
        <f t="shared" si="234"/>
        <v>700</v>
      </c>
      <c r="K236" s="4"/>
      <c r="L236" s="4"/>
      <c r="M236" s="4"/>
      <c r="N236" s="4"/>
      <c r="O236" s="4"/>
      <c r="P236" s="4"/>
      <c r="Q236" s="4"/>
      <c r="R236" s="58" t="str">
        <f t="shared" si="228"/>
        <v xml:space="preserve"> </v>
      </c>
      <c r="S236" s="58" t="str">
        <f t="shared" si="229"/>
        <v xml:space="preserve"> </v>
      </c>
      <c r="T236" s="58">
        <f t="shared" si="230"/>
        <v>10</v>
      </c>
      <c r="U236" s="58" t="str">
        <f t="shared" si="231"/>
        <v xml:space="preserve"> </v>
      </c>
      <c r="V236" s="58" t="str">
        <f t="shared" si="232"/>
        <v xml:space="preserve"> </v>
      </c>
      <c r="W236" s="4"/>
      <c r="X236" s="4"/>
      <c r="Y236" s="4"/>
      <c r="Z236" s="4"/>
      <c r="AA236" s="4"/>
      <c r="AB236" s="5"/>
      <c r="AC236" s="6"/>
      <c r="AD236" s="22"/>
      <c r="AE236" s="8"/>
      <c r="AF236" s="8"/>
      <c r="AG236" s="8"/>
      <c r="AH236" s="8"/>
      <c r="AI236" s="8"/>
      <c r="AJ236" s="16"/>
      <c r="AM236" s="40"/>
    </row>
    <row r="237" spans="1:39">
      <c r="A237" s="15"/>
      <c r="B237" s="20" t="str">
        <f t="shared" si="235"/>
        <v>BenchPress</v>
      </c>
      <c r="C237" s="10">
        <v>0.75</v>
      </c>
      <c r="D237" s="11">
        <v>4</v>
      </c>
      <c r="E237" s="12">
        <v>2</v>
      </c>
      <c r="F237" s="11">
        <f t="shared" si="225"/>
        <v>75</v>
      </c>
      <c r="G237" s="4"/>
      <c r="H237" s="4"/>
      <c r="I237" s="60">
        <f t="shared" si="233"/>
        <v>8</v>
      </c>
      <c r="J237" s="60">
        <f t="shared" si="234"/>
        <v>600</v>
      </c>
      <c r="K237" s="4"/>
      <c r="L237" s="4"/>
      <c r="M237" s="4"/>
      <c r="N237" s="4"/>
      <c r="O237" s="4"/>
      <c r="P237" s="4"/>
      <c r="Q237" s="4"/>
      <c r="R237" s="58" t="str">
        <f t="shared" si="228"/>
        <v xml:space="preserve"> </v>
      </c>
      <c r="S237" s="58" t="str">
        <f t="shared" si="229"/>
        <v xml:space="preserve"> </v>
      </c>
      <c r="T237" s="58">
        <f t="shared" si="230"/>
        <v>8</v>
      </c>
      <c r="U237" s="58" t="str">
        <f t="shared" si="231"/>
        <v xml:space="preserve"> </v>
      </c>
      <c r="V237" s="58" t="str">
        <f t="shared" si="232"/>
        <v xml:space="preserve"> </v>
      </c>
      <c r="W237" s="4"/>
      <c r="X237" s="4"/>
      <c r="Y237" s="4"/>
      <c r="Z237" s="4"/>
      <c r="AA237" s="4"/>
      <c r="AB237" s="5"/>
      <c r="AC237" s="6"/>
      <c r="AD237" s="6"/>
      <c r="AE237" s="8"/>
      <c r="AF237" s="8"/>
      <c r="AG237" s="8"/>
      <c r="AH237" s="8"/>
      <c r="AI237" s="8"/>
      <c r="AJ237" s="16"/>
      <c r="AM237" s="40"/>
    </row>
    <row r="238" spans="1:39">
      <c r="A238" s="15"/>
      <c r="B238" s="20" t="str">
        <f t="shared" si="235"/>
        <v>BenchPress</v>
      </c>
      <c r="C238" s="10">
        <v>0.8</v>
      </c>
      <c r="D238" s="11">
        <v>3</v>
      </c>
      <c r="E238" s="12">
        <v>2</v>
      </c>
      <c r="F238" s="11">
        <f t="shared" si="225"/>
        <v>80</v>
      </c>
      <c r="G238" s="4"/>
      <c r="H238" s="4"/>
      <c r="I238" s="60">
        <f t="shared" si="233"/>
        <v>6</v>
      </c>
      <c r="J238" s="60">
        <f t="shared" si="234"/>
        <v>480</v>
      </c>
      <c r="K238" s="4"/>
      <c r="L238" s="4"/>
      <c r="M238" s="4"/>
      <c r="N238" s="4"/>
      <c r="O238" s="4"/>
      <c r="P238" s="4"/>
      <c r="Q238" s="4"/>
      <c r="R238" s="58" t="str">
        <f t="shared" si="228"/>
        <v xml:space="preserve"> </v>
      </c>
      <c r="S238" s="58" t="str">
        <f t="shared" si="229"/>
        <v xml:space="preserve"> </v>
      </c>
      <c r="T238" s="58" t="str">
        <f t="shared" si="230"/>
        <v xml:space="preserve"> </v>
      </c>
      <c r="U238" s="58">
        <f t="shared" si="231"/>
        <v>6</v>
      </c>
      <c r="V238" s="58" t="str">
        <f t="shared" si="232"/>
        <v xml:space="preserve"> </v>
      </c>
      <c r="W238" s="4"/>
      <c r="X238" s="4"/>
      <c r="Y238" s="4"/>
      <c r="Z238" s="4"/>
      <c r="AA238" s="4"/>
      <c r="AB238" s="5"/>
      <c r="AC238" s="41"/>
      <c r="AD238" s="6"/>
      <c r="AE238" s="8"/>
      <c r="AF238" s="8"/>
      <c r="AG238" s="8"/>
      <c r="AH238" s="8"/>
      <c r="AI238" s="8"/>
      <c r="AJ238" s="16"/>
      <c r="AM238" s="40"/>
    </row>
    <row r="239" spans="1:39">
      <c r="A239" s="21"/>
      <c r="B239" s="20" t="str">
        <f t="shared" si="235"/>
        <v>BenchPress</v>
      </c>
      <c r="C239" s="10">
        <v>0.85</v>
      </c>
      <c r="D239" s="11">
        <v>2</v>
      </c>
      <c r="E239" s="12">
        <v>2</v>
      </c>
      <c r="F239" s="11">
        <f t="shared" si="225"/>
        <v>85</v>
      </c>
      <c r="G239" s="4"/>
      <c r="H239" s="4"/>
      <c r="I239" s="60">
        <f t="shared" si="233"/>
        <v>4</v>
      </c>
      <c r="J239" s="60">
        <f t="shared" si="234"/>
        <v>340</v>
      </c>
      <c r="K239" s="4"/>
      <c r="L239" s="4"/>
      <c r="M239" s="4"/>
      <c r="N239" s="4"/>
      <c r="O239" s="4"/>
      <c r="P239" s="4"/>
      <c r="Q239" s="4"/>
      <c r="R239" s="58" t="str">
        <f t="shared" si="228"/>
        <v xml:space="preserve"> </v>
      </c>
      <c r="S239" s="58" t="str">
        <f t="shared" si="229"/>
        <v xml:space="preserve"> </v>
      </c>
      <c r="T239" s="58" t="str">
        <f t="shared" si="230"/>
        <v xml:space="preserve"> </v>
      </c>
      <c r="U239" s="58">
        <f t="shared" si="231"/>
        <v>4</v>
      </c>
      <c r="V239" s="58" t="str">
        <f t="shared" si="232"/>
        <v xml:space="preserve"> </v>
      </c>
      <c r="W239" s="4"/>
      <c r="X239" s="4"/>
      <c r="Y239" s="4"/>
      <c r="Z239" s="4"/>
      <c r="AA239" s="4"/>
      <c r="AB239" s="5"/>
      <c r="AC239" s="6"/>
      <c r="AD239" s="13"/>
      <c r="AE239" s="8"/>
      <c r="AF239" s="8"/>
      <c r="AG239" s="8"/>
      <c r="AH239" s="8"/>
      <c r="AI239" s="8"/>
      <c r="AJ239" s="16"/>
      <c r="AM239" s="40"/>
    </row>
    <row r="240" spans="1:39">
      <c r="A240" s="15"/>
      <c r="B240" s="20" t="str">
        <f t="shared" si="235"/>
        <v>BenchPress</v>
      </c>
      <c r="C240" s="10">
        <v>0.8</v>
      </c>
      <c r="D240" s="11">
        <v>3</v>
      </c>
      <c r="E240" s="12">
        <v>2</v>
      </c>
      <c r="F240" s="11">
        <f t="shared" si="225"/>
        <v>80</v>
      </c>
      <c r="G240" s="4"/>
      <c r="H240" s="4"/>
      <c r="I240" s="60">
        <f t="shared" si="233"/>
        <v>6</v>
      </c>
      <c r="J240" s="60">
        <f t="shared" si="234"/>
        <v>480</v>
      </c>
      <c r="K240" s="4"/>
      <c r="L240" s="4"/>
      <c r="M240" s="4"/>
      <c r="N240" s="4"/>
      <c r="O240" s="4"/>
      <c r="P240" s="4"/>
      <c r="Q240" s="4"/>
      <c r="R240" s="58" t="str">
        <f t="shared" si="228"/>
        <v xml:space="preserve"> </v>
      </c>
      <c r="S240" s="58" t="str">
        <f t="shared" si="229"/>
        <v xml:space="preserve"> </v>
      </c>
      <c r="T240" s="58" t="str">
        <f t="shared" si="230"/>
        <v xml:space="preserve"> </v>
      </c>
      <c r="U240" s="58">
        <f t="shared" si="231"/>
        <v>6</v>
      </c>
      <c r="V240" s="58" t="str">
        <f t="shared" si="232"/>
        <v xml:space="preserve"> </v>
      </c>
      <c r="W240" s="4"/>
      <c r="X240" s="4"/>
      <c r="Y240" s="4"/>
      <c r="Z240" s="4"/>
      <c r="AA240" s="4"/>
      <c r="AB240" s="5"/>
      <c r="AC240" s="6"/>
      <c r="AD240" s="6"/>
      <c r="AE240" s="8"/>
      <c r="AF240" s="8"/>
      <c r="AG240" s="8"/>
      <c r="AH240" s="8"/>
      <c r="AI240" s="8"/>
      <c r="AJ240" s="16"/>
      <c r="AM240" s="40"/>
    </row>
    <row r="241" spans="1:39">
      <c r="A241" s="15"/>
      <c r="B241" s="20" t="str">
        <f>+B240</f>
        <v>BenchPress</v>
      </c>
      <c r="C241" s="10">
        <v>0.75</v>
      </c>
      <c r="D241" s="11">
        <v>4</v>
      </c>
      <c r="E241" s="12">
        <v>1</v>
      </c>
      <c r="F241" s="11">
        <f t="shared" si="225"/>
        <v>75</v>
      </c>
      <c r="G241" s="4"/>
      <c r="H241" s="4"/>
      <c r="I241" s="60">
        <f t="shared" si="233"/>
        <v>4</v>
      </c>
      <c r="J241" s="60">
        <f t="shared" si="234"/>
        <v>300</v>
      </c>
      <c r="K241" s="4"/>
      <c r="L241" s="4"/>
      <c r="M241" s="4"/>
      <c r="N241" s="4"/>
      <c r="O241" s="4"/>
      <c r="P241" s="4"/>
      <c r="Q241" s="4"/>
      <c r="R241" s="58" t="str">
        <f t="shared" si="228"/>
        <v xml:space="preserve"> </v>
      </c>
      <c r="S241" s="58" t="str">
        <f t="shared" si="229"/>
        <v xml:space="preserve"> </v>
      </c>
      <c r="T241" s="58">
        <f t="shared" si="230"/>
        <v>4</v>
      </c>
      <c r="U241" s="58" t="str">
        <f t="shared" si="231"/>
        <v xml:space="preserve"> </v>
      </c>
      <c r="V241" s="58" t="str">
        <f t="shared" si="232"/>
        <v xml:space="preserve"> </v>
      </c>
      <c r="W241" s="4"/>
      <c r="X241" s="4"/>
      <c r="Y241" s="4"/>
      <c r="Z241" s="4"/>
      <c r="AA241" s="4"/>
      <c r="AB241" s="5"/>
      <c r="AC241" s="6"/>
      <c r="AD241" s="8"/>
      <c r="AE241" s="8"/>
      <c r="AF241" s="8"/>
      <c r="AG241" s="8"/>
      <c r="AH241" s="8"/>
      <c r="AI241" s="8"/>
      <c r="AJ241" s="16"/>
      <c r="AM241" s="40"/>
    </row>
    <row r="242" spans="1:39">
      <c r="A242" s="21"/>
      <c r="B242" s="20" t="str">
        <f t="shared" ref="B242:B244" si="236">+B241</f>
        <v>BenchPress</v>
      </c>
      <c r="C242" s="10">
        <v>0.7</v>
      </c>
      <c r="D242" s="11">
        <v>6</v>
      </c>
      <c r="E242" s="12">
        <v>1</v>
      </c>
      <c r="F242" s="11">
        <f t="shared" si="225"/>
        <v>70</v>
      </c>
      <c r="G242" s="4"/>
      <c r="H242" s="4"/>
      <c r="I242" s="60">
        <f t="shared" si="233"/>
        <v>6</v>
      </c>
      <c r="J242" s="60">
        <f t="shared" si="234"/>
        <v>420</v>
      </c>
      <c r="K242" s="4"/>
      <c r="L242" s="4"/>
      <c r="M242" s="4"/>
      <c r="N242" s="4"/>
      <c r="O242" s="4"/>
      <c r="P242" s="4"/>
      <c r="Q242" s="4"/>
      <c r="R242" s="58" t="str">
        <f t="shared" si="228"/>
        <v xml:space="preserve"> </v>
      </c>
      <c r="S242" s="58" t="str">
        <f t="shared" si="229"/>
        <v xml:space="preserve"> </v>
      </c>
      <c r="T242" s="58">
        <f t="shared" si="230"/>
        <v>6</v>
      </c>
      <c r="U242" s="58" t="str">
        <f t="shared" si="231"/>
        <v xml:space="preserve"> </v>
      </c>
      <c r="V242" s="58" t="str">
        <f t="shared" si="232"/>
        <v xml:space="preserve"> </v>
      </c>
      <c r="W242" s="4"/>
      <c r="X242" s="4"/>
      <c r="Y242" s="4"/>
      <c r="Z242" s="4"/>
      <c r="AA242" s="4"/>
      <c r="AB242" s="5"/>
      <c r="AC242" s="6"/>
      <c r="AD242" s="8"/>
      <c r="AE242" s="8"/>
      <c r="AF242" s="8"/>
      <c r="AG242" s="8"/>
      <c r="AH242" s="8"/>
      <c r="AI242" s="8"/>
      <c r="AJ242" s="16"/>
      <c r="AM242" s="40"/>
    </row>
    <row r="243" spans="1:39">
      <c r="A243" s="21"/>
      <c r="B243" s="20" t="str">
        <f t="shared" si="236"/>
        <v>BenchPress</v>
      </c>
      <c r="C243" s="10">
        <v>0.6</v>
      </c>
      <c r="D243" s="11">
        <v>8</v>
      </c>
      <c r="E243" s="12">
        <v>1</v>
      </c>
      <c r="F243" s="11">
        <f t="shared" si="225"/>
        <v>60</v>
      </c>
      <c r="G243" s="4"/>
      <c r="H243" s="4"/>
      <c r="I243" s="60">
        <f t="shared" si="233"/>
        <v>8</v>
      </c>
      <c r="J243" s="60">
        <f t="shared" si="234"/>
        <v>480</v>
      </c>
      <c r="K243" s="4"/>
      <c r="L243" s="4"/>
      <c r="M243" s="4"/>
      <c r="N243" s="4"/>
      <c r="O243" s="4"/>
      <c r="P243" s="4"/>
      <c r="Q243" s="4"/>
      <c r="R243" s="58" t="str">
        <f t="shared" si="228"/>
        <v xml:space="preserve"> </v>
      </c>
      <c r="S243" s="58">
        <f t="shared" si="229"/>
        <v>8</v>
      </c>
      <c r="T243" s="58" t="str">
        <f t="shared" si="230"/>
        <v xml:space="preserve"> </v>
      </c>
      <c r="U243" s="58" t="str">
        <f t="shared" si="231"/>
        <v xml:space="preserve"> </v>
      </c>
      <c r="V243" s="58" t="str">
        <f t="shared" si="232"/>
        <v xml:space="preserve"> </v>
      </c>
      <c r="W243" s="4"/>
      <c r="X243" s="4"/>
      <c r="Y243" s="4"/>
      <c r="Z243" s="4"/>
      <c r="AA243" s="4"/>
      <c r="AB243" s="5"/>
      <c r="AC243" s="6"/>
      <c r="AD243" s="8"/>
      <c r="AE243" s="8"/>
      <c r="AF243" s="8"/>
      <c r="AG243" s="8"/>
      <c r="AH243" s="8"/>
      <c r="AI243" s="8"/>
      <c r="AJ243" s="16"/>
      <c r="AM243" s="40"/>
    </row>
    <row r="244" spans="1:39">
      <c r="A244" s="21"/>
      <c r="B244" s="20" t="str">
        <f t="shared" si="236"/>
        <v>BenchPress</v>
      </c>
      <c r="C244" s="10">
        <v>0.5</v>
      </c>
      <c r="D244" s="11">
        <v>10</v>
      </c>
      <c r="E244" s="12">
        <v>1</v>
      </c>
      <c r="F244" s="11">
        <f t="shared" si="225"/>
        <v>50</v>
      </c>
      <c r="G244" s="4"/>
      <c r="H244" s="4"/>
      <c r="I244" s="60">
        <f t="shared" si="233"/>
        <v>10</v>
      </c>
      <c r="J244" s="60">
        <f t="shared" si="234"/>
        <v>500</v>
      </c>
      <c r="K244" s="4"/>
      <c r="L244" s="4"/>
      <c r="M244" s="4"/>
      <c r="N244" s="4"/>
      <c r="O244" s="4"/>
      <c r="P244" s="4"/>
      <c r="Q244" s="4"/>
      <c r="R244" s="58">
        <f t="shared" si="228"/>
        <v>10</v>
      </c>
      <c r="S244" s="58" t="str">
        <f t="shared" si="229"/>
        <v xml:space="preserve"> </v>
      </c>
      <c r="T244" s="58" t="str">
        <f t="shared" si="230"/>
        <v xml:space="preserve"> </v>
      </c>
      <c r="U244" s="58" t="str">
        <f t="shared" si="231"/>
        <v xml:space="preserve"> </v>
      </c>
      <c r="V244" s="58" t="str">
        <f t="shared" si="232"/>
        <v xml:space="preserve"> </v>
      </c>
      <c r="W244" s="4"/>
      <c r="X244" s="4"/>
      <c r="Y244" s="4"/>
      <c r="Z244" s="4"/>
      <c r="AA244" s="4"/>
      <c r="AB244" s="5"/>
      <c r="AC244" s="6"/>
      <c r="AD244" s="8"/>
      <c r="AE244" s="8"/>
      <c r="AF244" s="8"/>
      <c r="AG244" s="8"/>
      <c r="AH244" s="8"/>
      <c r="AI244" s="8"/>
      <c r="AJ244" s="16"/>
      <c r="AM244" s="40"/>
    </row>
    <row r="245" spans="1:39">
      <c r="A245" s="31"/>
      <c r="B245" s="8"/>
      <c r="C245" s="8"/>
      <c r="D245" s="8"/>
      <c r="E245" s="8"/>
      <c r="F245" s="366"/>
      <c r="G245" s="4"/>
      <c r="H245" s="4"/>
      <c r="I245" s="4"/>
      <c r="J245" s="4"/>
      <c r="K245" s="4"/>
      <c r="L245" s="4"/>
      <c r="M245" s="4"/>
      <c r="N245" s="4"/>
      <c r="O245" s="4"/>
      <c r="P245" s="4"/>
      <c r="Q245" s="4"/>
      <c r="R245" s="4"/>
      <c r="S245" s="4"/>
      <c r="T245" s="4"/>
      <c r="U245" s="4"/>
      <c r="V245" s="4"/>
      <c r="W245" s="4"/>
      <c r="X245" s="4"/>
      <c r="Y245" s="4"/>
      <c r="Z245" s="4"/>
      <c r="AA245" s="4"/>
      <c r="AB245" s="5"/>
      <c r="AC245" s="8"/>
      <c r="AD245" s="8"/>
      <c r="AE245" s="8"/>
      <c r="AF245" s="8"/>
      <c r="AG245" s="8"/>
      <c r="AH245" s="8"/>
      <c r="AI245" s="8"/>
      <c r="AJ245" s="16"/>
      <c r="AM245" s="40"/>
    </row>
    <row r="246" spans="1:39">
      <c r="A246" s="21">
        <v>3</v>
      </c>
      <c r="B246" s="39" t="s">
        <v>32</v>
      </c>
      <c r="C246" s="28">
        <v>0.7</v>
      </c>
      <c r="D246" s="29">
        <v>2</v>
      </c>
      <c r="E246" s="30">
        <v>1</v>
      </c>
      <c r="F246" s="11">
        <f>MROUND(BP*C246,AR)</f>
        <v>70</v>
      </c>
      <c r="G246" s="4"/>
      <c r="H246" s="4"/>
      <c r="I246" s="60">
        <f t="shared" ref="I246" si="237">+D246*E246</f>
        <v>2</v>
      </c>
      <c r="J246" s="60">
        <f t="shared" ref="J246" si="238">+I246*F246</f>
        <v>140</v>
      </c>
      <c r="K246" s="4"/>
      <c r="L246" s="4"/>
      <c r="M246" s="4"/>
      <c r="N246" s="4"/>
      <c r="O246" s="4"/>
      <c r="P246" s="4"/>
      <c r="Q246" s="4"/>
      <c r="R246" s="58" t="str">
        <f t="shared" ref="R246:R248" si="239">IF(ISNUMBER(SEARCH("bench",$B246)),IF($C246&gt;=0.5,IF($C246&lt;0.6,$D246*$E246," ")," ")," ")</f>
        <v xml:space="preserve"> </v>
      </c>
      <c r="S246" s="58" t="str">
        <f t="shared" ref="S246:S248" si="240">IF(ISNUMBER(SEARCH("bench",$B246)),IF($C246&gt;=0.6,IF($C246&lt;0.7,$D246*$E246," ")," ")," ")</f>
        <v xml:space="preserve"> </v>
      </c>
      <c r="T246" s="58">
        <f t="shared" ref="T246:T248" si="241">IF(ISNUMBER(SEARCH("bench",$B246)),IF($C246&gt;=0.7,IF($C246&lt;0.8,$D246*$E246," ")," ")," ")</f>
        <v>2</v>
      </c>
      <c r="U246" s="58" t="str">
        <f t="shared" ref="U246:U248" si="242">IF(ISNUMBER(SEARCH("bench",$B246)),IF($C246&gt;=0.8,IF($C246&lt;0.9,$D246*$E246," ")," ")," ")</f>
        <v xml:space="preserve"> </v>
      </c>
      <c r="V246" s="58" t="str">
        <f t="shared" ref="V246:V248" si="243">IF(ISNUMBER(SEARCH("bench",$B246)),IF($C246&gt;=0.9,$D246*$E246," ")," ")</f>
        <v xml:space="preserve"> </v>
      </c>
      <c r="W246" s="4"/>
      <c r="X246" s="4"/>
      <c r="Y246" s="4"/>
      <c r="Z246" s="4"/>
      <c r="AA246" s="4"/>
      <c r="AB246" s="5"/>
      <c r="AC246" s="22"/>
      <c r="AD246" s="8"/>
      <c r="AE246" s="8"/>
      <c r="AF246" s="8"/>
      <c r="AG246" s="8"/>
      <c r="AH246" s="8"/>
      <c r="AI246" s="8"/>
      <c r="AJ246" s="16"/>
      <c r="AM246" s="40"/>
    </row>
    <row r="247" spans="1:39">
      <c r="A247" s="21"/>
      <c r="B247" s="20" t="str">
        <f>+B246</f>
        <v>BenchPress Lockout</v>
      </c>
      <c r="C247" s="10">
        <v>0.8</v>
      </c>
      <c r="D247" s="11">
        <v>2</v>
      </c>
      <c r="E247" s="12">
        <v>1</v>
      </c>
      <c r="F247" s="11">
        <f>MROUND(BP*C247,AR)</f>
        <v>80</v>
      </c>
      <c r="G247" s="4"/>
      <c r="H247" s="4"/>
      <c r="I247" s="60">
        <f t="shared" ref="I247:I248" si="244">+D247*E247</f>
        <v>2</v>
      </c>
      <c r="J247" s="60">
        <f t="shared" ref="J247:J248" si="245">+I247*F247</f>
        <v>160</v>
      </c>
      <c r="K247" s="4"/>
      <c r="L247" s="4"/>
      <c r="M247" s="4"/>
      <c r="N247" s="4"/>
      <c r="O247" s="4"/>
      <c r="P247" s="4"/>
      <c r="Q247" s="4"/>
      <c r="R247" s="58" t="str">
        <f t="shared" si="239"/>
        <v xml:space="preserve"> </v>
      </c>
      <c r="S247" s="58" t="str">
        <f t="shared" si="240"/>
        <v xml:space="preserve"> </v>
      </c>
      <c r="T247" s="58" t="str">
        <f t="shared" si="241"/>
        <v xml:space="preserve"> </v>
      </c>
      <c r="U247" s="58">
        <f t="shared" si="242"/>
        <v>2</v>
      </c>
      <c r="V247" s="58" t="str">
        <f t="shared" si="243"/>
        <v xml:space="preserve"> </v>
      </c>
      <c r="W247" s="4"/>
      <c r="X247" s="4"/>
      <c r="Y247" s="4"/>
      <c r="Z247" s="4"/>
      <c r="AA247" s="4"/>
      <c r="AB247" s="5"/>
      <c r="AC247" s="7"/>
      <c r="AD247" s="8"/>
      <c r="AE247" s="8"/>
      <c r="AF247" s="8"/>
      <c r="AG247" s="8"/>
      <c r="AH247" s="8"/>
      <c r="AI247" s="8"/>
      <c r="AJ247" s="16"/>
      <c r="AM247" s="40"/>
    </row>
    <row r="248" spans="1:39">
      <c r="A248" s="15"/>
      <c r="B248" s="20" t="str">
        <f t="shared" ref="B248" si="246">+B247</f>
        <v>BenchPress Lockout</v>
      </c>
      <c r="C248" s="10">
        <v>0.9</v>
      </c>
      <c r="D248" s="11">
        <v>2</v>
      </c>
      <c r="E248" s="12">
        <v>3</v>
      </c>
      <c r="F248" s="11">
        <f>MROUND(BP*C248,AR)</f>
        <v>90</v>
      </c>
      <c r="G248" s="4"/>
      <c r="H248" s="4"/>
      <c r="I248" s="60">
        <f t="shared" si="244"/>
        <v>6</v>
      </c>
      <c r="J248" s="60">
        <f t="shared" si="245"/>
        <v>540</v>
      </c>
      <c r="K248" s="4"/>
      <c r="L248" s="4"/>
      <c r="M248" s="4"/>
      <c r="N248" s="4"/>
      <c r="O248" s="4"/>
      <c r="P248" s="4"/>
      <c r="Q248" s="4"/>
      <c r="R248" s="58" t="str">
        <f t="shared" si="239"/>
        <v xml:space="preserve"> </v>
      </c>
      <c r="S248" s="58" t="str">
        <f t="shared" si="240"/>
        <v xml:space="preserve"> </v>
      </c>
      <c r="T248" s="58" t="str">
        <f t="shared" si="241"/>
        <v xml:space="preserve"> </v>
      </c>
      <c r="U248" s="58" t="str">
        <f t="shared" si="242"/>
        <v xml:space="preserve"> </v>
      </c>
      <c r="V248" s="58">
        <f t="shared" si="243"/>
        <v>6</v>
      </c>
      <c r="W248" s="4"/>
      <c r="X248" s="4"/>
      <c r="Y248" s="4"/>
      <c r="Z248" s="4"/>
      <c r="AA248" s="4"/>
      <c r="AB248" s="5"/>
      <c r="AC248" s="13"/>
      <c r="AD248" s="13"/>
      <c r="AE248" s="13"/>
      <c r="AF248" s="8"/>
      <c r="AG248" s="8"/>
      <c r="AH248" s="8"/>
      <c r="AI248" s="8"/>
      <c r="AJ248" s="16"/>
      <c r="AM248" s="40"/>
    </row>
    <row r="249" spans="1:39">
      <c r="A249" s="31"/>
      <c r="B249" s="8"/>
      <c r="C249" s="8"/>
      <c r="D249" s="8"/>
      <c r="E249" s="8"/>
      <c r="F249" s="366"/>
      <c r="G249" s="4"/>
      <c r="H249" s="4"/>
      <c r="I249" s="4"/>
      <c r="J249" s="4"/>
      <c r="K249" s="4"/>
      <c r="L249" s="4"/>
      <c r="M249" s="4"/>
      <c r="N249" s="4"/>
      <c r="O249" s="4"/>
      <c r="P249" s="4"/>
      <c r="Q249" s="4"/>
      <c r="R249" s="4"/>
      <c r="S249" s="4"/>
      <c r="T249" s="4"/>
      <c r="U249" s="4"/>
      <c r="V249" s="4"/>
      <c r="W249" s="4"/>
      <c r="X249" s="4"/>
      <c r="Y249" s="4"/>
      <c r="Z249" s="4"/>
      <c r="AA249" s="4"/>
      <c r="AB249" s="8"/>
      <c r="AC249" s="8"/>
      <c r="AD249" s="8"/>
      <c r="AE249" s="8"/>
      <c r="AF249" s="8"/>
      <c r="AG249" s="8"/>
      <c r="AH249" s="8"/>
      <c r="AI249" s="8"/>
      <c r="AJ249" s="16"/>
      <c r="AM249" s="40"/>
    </row>
    <row r="250" spans="1:39">
      <c r="A250" s="23">
        <v>3</v>
      </c>
      <c r="B250" s="6" t="s">
        <v>3</v>
      </c>
      <c r="C250" s="24"/>
      <c r="D250" s="25">
        <v>8</v>
      </c>
      <c r="E250" s="26">
        <v>5</v>
      </c>
      <c r="F250" s="25"/>
      <c r="G250" s="4"/>
      <c r="H250" s="4"/>
      <c r="I250" s="4"/>
      <c r="J250" s="4"/>
      <c r="K250" s="4"/>
      <c r="L250" s="4"/>
      <c r="M250" s="4"/>
      <c r="N250" s="4"/>
      <c r="O250" s="4"/>
      <c r="P250" s="4"/>
      <c r="Q250" s="4"/>
      <c r="R250" s="4"/>
      <c r="S250" s="4"/>
      <c r="T250" s="4"/>
      <c r="U250" s="4"/>
      <c r="V250" s="4"/>
      <c r="W250" s="4"/>
      <c r="X250" s="4"/>
      <c r="Y250" s="4"/>
      <c r="Z250" s="4"/>
      <c r="AA250" s="4"/>
      <c r="AB250" s="8"/>
      <c r="AC250" s="22"/>
      <c r="AD250" s="22"/>
      <c r="AE250" s="22"/>
      <c r="AF250" s="22"/>
      <c r="AG250" s="22"/>
      <c r="AH250" s="8"/>
      <c r="AI250" s="8"/>
      <c r="AJ250" s="16"/>
      <c r="AM250" s="40"/>
    </row>
    <row r="251" spans="1:39">
      <c r="A251" s="23">
        <v>4</v>
      </c>
      <c r="B251" s="6" t="s">
        <v>16</v>
      </c>
      <c r="C251" s="24"/>
      <c r="D251" s="25">
        <v>8</v>
      </c>
      <c r="E251" s="26">
        <v>5</v>
      </c>
      <c r="F251" s="25"/>
      <c r="G251" s="4"/>
      <c r="H251" s="4"/>
      <c r="I251" s="4"/>
      <c r="J251" s="4"/>
      <c r="K251" s="4"/>
      <c r="L251" s="4"/>
      <c r="M251" s="4"/>
      <c r="N251" s="4"/>
      <c r="O251" s="4"/>
      <c r="P251" s="4"/>
      <c r="Q251" s="4"/>
      <c r="R251" s="4"/>
      <c r="S251" s="4"/>
      <c r="T251" s="4"/>
      <c r="U251" s="4"/>
      <c r="V251" s="4"/>
      <c r="W251" s="4"/>
      <c r="X251" s="4"/>
      <c r="Y251" s="4"/>
      <c r="Z251" s="4"/>
      <c r="AA251" s="4"/>
      <c r="AB251" s="8"/>
      <c r="AC251" s="22"/>
      <c r="AD251" s="22"/>
      <c r="AE251" s="22"/>
      <c r="AF251" s="22"/>
      <c r="AG251" s="22"/>
      <c r="AH251" s="8"/>
      <c r="AI251" s="8"/>
      <c r="AJ251" s="16"/>
      <c r="AM251" s="40"/>
    </row>
    <row r="252" spans="1:39">
      <c r="A252" s="23">
        <v>5</v>
      </c>
      <c r="B252" s="6" t="s">
        <v>4</v>
      </c>
      <c r="C252" s="24"/>
      <c r="D252" s="25">
        <v>12</v>
      </c>
      <c r="E252" s="26">
        <v>4</v>
      </c>
      <c r="F252" s="25"/>
      <c r="G252" s="4"/>
      <c r="H252" s="4"/>
      <c r="I252" s="4"/>
      <c r="J252" s="4"/>
      <c r="K252" s="4"/>
      <c r="L252" s="4"/>
      <c r="M252" s="4"/>
      <c r="N252" s="4"/>
      <c r="O252" s="4"/>
      <c r="P252" s="4"/>
      <c r="Q252" s="4"/>
      <c r="R252" s="4"/>
      <c r="S252" s="4"/>
      <c r="T252" s="4"/>
      <c r="U252" s="4"/>
      <c r="V252" s="4"/>
      <c r="W252" s="4"/>
      <c r="X252" s="4"/>
      <c r="Y252" s="4"/>
      <c r="Z252" s="4"/>
      <c r="AA252" s="4"/>
      <c r="AB252" s="27"/>
      <c r="AC252" s="22"/>
      <c r="AD252" s="22"/>
      <c r="AE252" s="22"/>
      <c r="AF252" s="6"/>
      <c r="AG252" s="27"/>
      <c r="AH252" s="27"/>
      <c r="AI252" s="27"/>
      <c r="AJ252" s="19"/>
      <c r="AM252" s="40"/>
    </row>
    <row r="253" spans="1:39" ht="15" thickBot="1">
      <c r="G253" s="4"/>
      <c r="H253" s="4"/>
      <c r="I253" s="4"/>
      <c r="J253" s="4"/>
      <c r="K253" s="4"/>
      <c r="L253" s="4"/>
      <c r="M253" s="4"/>
      <c r="N253" s="4"/>
      <c r="O253" s="4"/>
      <c r="P253" s="4"/>
      <c r="Q253" s="4"/>
      <c r="R253" s="4"/>
      <c r="S253" s="4"/>
      <c r="T253" s="4"/>
      <c r="U253" s="4"/>
      <c r="V253" s="4"/>
      <c r="W253" s="4"/>
      <c r="X253" s="4"/>
      <c r="Y253" s="4"/>
      <c r="Z253" s="4"/>
      <c r="AA253" s="4"/>
      <c r="AM253" s="40"/>
    </row>
    <row r="254" spans="1:39" ht="15" thickBot="1">
      <c r="A254" s="409" t="s">
        <v>38</v>
      </c>
      <c r="B254" s="410"/>
      <c r="C254" s="59" t="s">
        <v>0</v>
      </c>
      <c r="D254" s="59" t="s">
        <v>5</v>
      </c>
      <c r="E254" s="59" t="s">
        <v>6</v>
      </c>
      <c r="F254" s="369" t="s">
        <v>7</v>
      </c>
      <c r="G254" s="4"/>
      <c r="H254" s="4"/>
      <c r="I254" s="4"/>
      <c r="J254" s="4"/>
      <c r="K254" s="4"/>
      <c r="L254" s="4"/>
      <c r="M254" s="4"/>
      <c r="N254" s="4"/>
      <c r="O254" s="4"/>
      <c r="P254" s="4"/>
      <c r="Q254" s="4"/>
      <c r="R254" s="4"/>
      <c r="S254" s="4"/>
      <c r="T254" s="4"/>
      <c r="U254" s="4"/>
      <c r="V254" s="4"/>
      <c r="W254" s="4"/>
      <c r="X254" s="4"/>
      <c r="Y254" s="4"/>
      <c r="Z254" s="4"/>
      <c r="AA254" s="4"/>
      <c r="AM254" s="40"/>
    </row>
    <row r="255" spans="1:39">
      <c r="G255" s="4"/>
      <c r="H255" s="4"/>
      <c r="I255" s="4"/>
      <c r="J255" s="4"/>
      <c r="K255" s="4"/>
      <c r="L255" s="4"/>
      <c r="M255" s="4"/>
      <c r="N255" s="4"/>
      <c r="O255" s="4"/>
      <c r="P255" s="4"/>
      <c r="Q255" s="4"/>
      <c r="R255" s="4"/>
      <c r="S255" s="4"/>
      <c r="T255" s="4"/>
      <c r="U255" s="4"/>
      <c r="V255" s="4"/>
      <c r="W255" s="4"/>
      <c r="X255" s="4"/>
      <c r="Y255" s="4"/>
      <c r="Z255" s="4"/>
      <c r="AA255" s="4"/>
      <c r="AM255" s="40"/>
    </row>
    <row r="256" spans="1:39">
      <c r="A256" s="21">
        <v>1</v>
      </c>
      <c r="B256" s="9" t="s">
        <v>8</v>
      </c>
      <c r="C256" s="10">
        <v>0.5</v>
      </c>
      <c r="D256" s="11">
        <v>5</v>
      </c>
      <c r="E256" s="12">
        <v>1</v>
      </c>
      <c r="F256" s="11">
        <f>MROUND(BP*C256,AR)</f>
        <v>50</v>
      </c>
      <c r="G256" s="4"/>
      <c r="H256" s="4"/>
      <c r="I256" s="60">
        <f t="shared" ref="I256" si="247">+D256*E256</f>
        <v>5</v>
      </c>
      <c r="J256" s="60">
        <f t="shared" ref="J256" si="248">+I256*F256</f>
        <v>250</v>
      </c>
      <c r="K256" s="4"/>
      <c r="L256" s="4"/>
      <c r="M256" s="4"/>
      <c r="N256" s="4"/>
      <c r="O256" s="4"/>
      <c r="P256" s="4"/>
      <c r="Q256" s="4"/>
      <c r="R256" s="58">
        <f t="shared" ref="R256:R259" si="249">IF(ISNUMBER(SEARCH("bench",$B256)),IF($C256&gt;=0.5,IF($C256&lt;0.6,$D256*$E256," ")," ")," ")</f>
        <v>5</v>
      </c>
      <c r="S256" s="58" t="str">
        <f t="shared" ref="S256:S259" si="250">IF(ISNUMBER(SEARCH("bench",$B256)),IF($C256&gt;=0.6,IF($C256&lt;0.7,$D256*$E256," ")," ")," ")</f>
        <v xml:space="preserve"> </v>
      </c>
      <c r="T256" s="58" t="str">
        <f t="shared" ref="T256:T259" si="251">IF(ISNUMBER(SEARCH("bench",$B256)),IF($C256&gt;=0.7,IF($C256&lt;0.8,$D256*$E256," ")," ")," ")</f>
        <v xml:space="preserve"> </v>
      </c>
      <c r="U256" s="58" t="str">
        <f t="shared" ref="U256:U259" si="252">IF(ISNUMBER(SEARCH("bench",$B256)),IF($C256&gt;=0.8,IF($C256&lt;0.9,$D256*$E256," ")," ")," ")</f>
        <v xml:space="preserve"> </v>
      </c>
      <c r="V256" s="58" t="str">
        <f t="shared" ref="V256:V259" si="253">IF(ISNUMBER(SEARCH("bench",$B256)),IF($C256&gt;=0.9,$D256*$E256," ")," ")</f>
        <v xml:space="preserve"> </v>
      </c>
      <c r="W256" s="4"/>
      <c r="X256" s="4"/>
      <c r="Y256" s="4"/>
      <c r="Z256" s="4"/>
      <c r="AA256" s="4"/>
      <c r="AB256" s="54"/>
      <c r="AC256" s="22"/>
      <c r="AD256" s="52"/>
      <c r="AE256" s="52"/>
      <c r="AF256" s="52"/>
      <c r="AG256" s="52"/>
      <c r="AH256" s="52"/>
      <c r="AI256" s="52"/>
      <c r="AJ256" s="53"/>
      <c r="AM256" s="40"/>
    </row>
    <row r="257" spans="1:39">
      <c r="A257" s="21"/>
      <c r="B257" s="20" t="str">
        <f>+B256</f>
        <v>BenchPress</v>
      </c>
      <c r="C257" s="10">
        <v>0.6</v>
      </c>
      <c r="D257" s="11">
        <v>4</v>
      </c>
      <c r="E257" s="12">
        <v>1</v>
      </c>
      <c r="F257" s="11">
        <f>MROUND(BP*C257,AR)</f>
        <v>60</v>
      </c>
      <c r="G257" s="4"/>
      <c r="H257" s="4"/>
      <c r="I257" s="60">
        <f t="shared" ref="I257:I259" si="254">+D257*E257</f>
        <v>4</v>
      </c>
      <c r="J257" s="60">
        <f t="shared" ref="J257:J259" si="255">+I257*F257</f>
        <v>240</v>
      </c>
      <c r="K257" s="4"/>
      <c r="L257" s="4"/>
      <c r="M257" s="4"/>
      <c r="N257" s="4"/>
      <c r="O257" s="4"/>
      <c r="P257" s="4"/>
      <c r="Q257" s="4"/>
      <c r="R257" s="58" t="str">
        <f t="shared" si="249"/>
        <v xml:space="preserve"> </v>
      </c>
      <c r="S257" s="58">
        <f t="shared" si="250"/>
        <v>4</v>
      </c>
      <c r="T257" s="58" t="str">
        <f t="shared" si="251"/>
        <v xml:space="preserve"> </v>
      </c>
      <c r="U257" s="58" t="str">
        <f t="shared" si="252"/>
        <v xml:space="preserve"> </v>
      </c>
      <c r="V257" s="58" t="str">
        <f t="shared" si="253"/>
        <v xml:space="preserve"> </v>
      </c>
      <c r="W257" s="4"/>
      <c r="X257" s="4"/>
      <c r="Y257" s="4"/>
      <c r="Z257" s="4"/>
      <c r="AA257" s="4"/>
      <c r="AB257" s="5"/>
      <c r="AC257" s="47"/>
      <c r="AD257" s="8"/>
      <c r="AE257" s="8"/>
      <c r="AF257" s="8"/>
      <c r="AG257" s="8"/>
      <c r="AH257" s="8"/>
      <c r="AI257" s="8"/>
      <c r="AJ257" s="16"/>
      <c r="AM257" s="40"/>
    </row>
    <row r="258" spans="1:39">
      <c r="A258" s="21"/>
      <c r="B258" s="20" t="str">
        <f t="shared" ref="B258:B259" si="256">+B257</f>
        <v>BenchPress</v>
      </c>
      <c r="C258" s="10">
        <v>0.7</v>
      </c>
      <c r="D258" s="11">
        <v>3</v>
      </c>
      <c r="E258" s="12">
        <v>2</v>
      </c>
      <c r="F258" s="11">
        <f>MROUND(BP*C258,AR)</f>
        <v>70</v>
      </c>
      <c r="G258" s="4"/>
      <c r="H258" s="4"/>
      <c r="I258" s="60">
        <f t="shared" si="254"/>
        <v>6</v>
      </c>
      <c r="J258" s="60">
        <f t="shared" si="255"/>
        <v>420</v>
      </c>
      <c r="K258" s="4"/>
      <c r="L258" s="4"/>
      <c r="M258" s="4"/>
      <c r="N258" s="4"/>
      <c r="O258" s="4"/>
      <c r="P258" s="4"/>
      <c r="Q258" s="4"/>
      <c r="R258" s="58" t="str">
        <f t="shared" si="249"/>
        <v xml:space="preserve"> </v>
      </c>
      <c r="S258" s="58" t="str">
        <f t="shared" si="250"/>
        <v xml:space="preserve"> </v>
      </c>
      <c r="T258" s="58">
        <f t="shared" si="251"/>
        <v>6</v>
      </c>
      <c r="U258" s="58" t="str">
        <f t="shared" si="252"/>
        <v xml:space="preserve"> </v>
      </c>
      <c r="V258" s="58" t="str">
        <f t="shared" si="253"/>
        <v xml:space="preserve"> </v>
      </c>
      <c r="W258" s="4"/>
      <c r="X258" s="4"/>
      <c r="Y258" s="4"/>
      <c r="Z258" s="4"/>
      <c r="AA258" s="4"/>
      <c r="AB258" s="5"/>
      <c r="AC258" s="47"/>
      <c r="AD258" s="47"/>
      <c r="AE258" s="8"/>
      <c r="AF258" s="8"/>
      <c r="AG258" s="8"/>
      <c r="AH258" s="8"/>
      <c r="AI258" s="8"/>
      <c r="AJ258" s="16"/>
      <c r="AM258" s="40"/>
    </row>
    <row r="259" spans="1:39">
      <c r="A259" s="21"/>
      <c r="B259" s="20" t="str">
        <f t="shared" si="256"/>
        <v>BenchPress</v>
      </c>
      <c r="C259" s="10">
        <v>0.8</v>
      </c>
      <c r="D259" s="11">
        <v>3</v>
      </c>
      <c r="E259" s="12">
        <v>5</v>
      </c>
      <c r="F259" s="11">
        <f>MROUND(BP*C259,AR)</f>
        <v>80</v>
      </c>
      <c r="G259" s="4"/>
      <c r="H259" s="4"/>
      <c r="I259" s="60">
        <f t="shared" si="254"/>
        <v>15</v>
      </c>
      <c r="J259" s="60">
        <f t="shared" si="255"/>
        <v>1200</v>
      </c>
      <c r="K259" s="4"/>
      <c r="L259" s="4"/>
      <c r="M259" s="4"/>
      <c r="N259" s="4"/>
      <c r="O259" s="4"/>
      <c r="P259" s="4"/>
      <c r="Q259" s="4"/>
      <c r="R259" s="58" t="str">
        <f t="shared" si="249"/>
        <v xml:space="preserve"> </v>
      </c>
      <c r="S259" s="58" t="str">
        <f t="shared" si="250"/>
        <v xml:space="preserve"> </v>
      </c>
      <c r="T259" s="58" t="str">
        <f t="shared" si="251"/>
        <v xml:space="preserve"> </v>
      </c>
      <c r="U259" s="58">
        <f t="shared" si="252"/>
        <v>15</v>
      </c>
      <c r="V259" s="58" t="str">
        <f t="shared" si="253"/>
        <v xml:space="preserve"> </v>
      </c>
      <c r="W259" s="4"/>
      <c r="X259" s="4"/>
      <c r="Y259" s="4"/>
      <c r="Z259" s="4"/>
      <c r="AA259" s="4"/>
      <c r="AB259" s="5"/>
      <c r="AC259" s="22"/>
      <c r="AD259" s="22"/>
      <c r="AE259" s="22"/>
      <c r="AF259" s="22"/>
      <c r="AG259" s="22"/>
      <c r="AH259" s="8"/>
      <c r="AI259" s="8"/>
      <c r="AJ259" s="16"/>
      <c r="AM259" s="40"/>
    </row>
    <row r="260" spans="1:39">
      <c r="A260" s="31"/>
      <c r="B260" s="8"/>
      <c r="C260" s="8"/>
      <c r="D260" s="8"/>
      <c r="E260" s="8"/>
      <c r="F260" s="366"/>
      <c r="G260" s="4"/>
      <c r="H260" s="4"/>
      <c r="I260" s="4"/>
      <c r="J260" s="4"/>
      <c r="K260" s="4"/>
      <c r="L260" s="4"/>
      <c r="M260" s="4"/>
      <c r="N260" s="4"/>
      <c r="O260" s="4"/>
      <c r="P260" s="4"/>
      <c r="Q260" s="4"/>
      <c r="R260" s="4"/>
      <c r="S260" s="4"/>
      <c r="T260" s="4"/>
      <c r="U260" s="4"/>
      <c r="V260" s="4"/>
      <c r="W260" s="4"/>
      <c r="X260" s="4"/>
      <c r="Y260" s="4"/>
      <c r="Z260" s="4"/>
      <c r="AA260" s="4"/>
      <c r="AB260" s="5"/>
      <c r="AC260" s="8"/>
      <c r="AD260" s="8"/>
      <c r="AE260" s="8"/>
      <c r="AF260" s="8"/>
      <c r="AG260" s="8"/>
      <c r="AH260" s="8"/>
      <c r="AI260" s="8"/>
      <c r="AJ260" s="16"/>
      <c r="AM260" s="40"/>
    </row>
    <row r="261" spans="1:39">
      <c r="A261" s="23">
        <v>2</v>
      </c>
      <c r="B261" s="22" t="s">
        <v>52</v>
      </c>
      <c r="C261" s="24"/>
      <c r="D261" s="25">
        <v>8</v>
      </c>
      <c r="E261" s="26">
        <v>5</v>
      </c>
      <c r="F261" s="25"/>
      <c r="G261" s="4"/>
      <c r="H261" s="4"/>
      <c r="I261" s="4"/>
      <c r="J261" s="4"/>
      <c r="K261" s="4"/>
      <c r="L261" s="4"/>
      <c r="M261" s="4"/>
      <c r="N261" s="4"/>
      <c r="O261" s="4"/>
      <c r="P261" s="4"/>
      <c r="Q261" s="4"/>
      <c r="R261" s="4"/>
      <c r="S261" s="4"/>
      <c r="T261" s="4"/>
      <c r="U261" s="4"/>
      <c r="V261" s="4"/>
      <c r="W261" s="4"/>
      <c r="X261" s="4"/>
      <c r="Y261" s="4"/>
      <c r="Z261" s="4"/>
      <c r="AA261" s="4"/>
      <c r="AB261" s="8"/>
      <c r="AC261" s="22"/>
      <c r="AD261" s="22"/>
      <c r="AE261" s="22"/>
      <c r="AF261" s="22"/>
      <c r="AG261" s="22"/>
      <c r="AH261" s="8"/>
      <c r="AI261" s="8"/>
      <c r="AJ261" s="16"/>
      <c r="AM261" s="40"/>
    </row>
    <row r="262" spans="1:39">
      <c r="A262" s="23"/>
      <c r="B262" s="52"/>
      <c r="C262" s="24"/>
      <c r="D262" s="25"/>
      <c r="E262" s="26"/>
      <c r="F262" s="25"/>
      <c r="G262" s="4"/>
      <c r="H262" s="4"/>
      <c r="I262" s="4"/>
      <c r="J262" s="4"/>
      <c r="K262" s="4"/>
      <c r="L262" s="4"/>
      <c r="M262" s="4"/>
      <c r="N262" s="4"/>
      <c r="O262" s="4"/>
      <c r="P262" s="4"/>
      <c r="Q262" s="4"/>
      <c r="R262" s="4"/>
      <c r="S262" s="4"/>
      <c r="T262" s="4"/>
      <c r="U262" s="4"/>
      <c r="V262" s="4"/>
      <c r="W262" s="4"/>
      <c r="X262" s="4"/>
      <c r="Y262" s="4"/>
      <c r="Z262" s="4"/>
      <c r="AA262" s="4"/>
      <c r="AB262" s="8"/>
      <c r="AC262" s="52"/>
      <c r="AD262" s="52"/>
      <c r="AE262" s="52"/>
      <c r="AF262" s="52"/>
      <c r="AG262" s="52"/>
      <c r="AH262" s="8"/>
      <c r="AI262" s="8"/>
      <c r="AJ262" s="16"/>
      <c r="AM262" s="40"/>
    </row>
    <row r="263" spans="1:39">
      <c r="A263" s="21">
        <v>3</v>
      </c>
      <c r="B263" s="39" t="s">
        <v>8</v>
      </c>
      <c r="C263" s="10">
        <v>0.5</v>
      </c>
      <c r="D263" s="11">
        <v>5</v>
      </c>
      <c r="E263" s="12">
        <v>1</v>
      </c>
      <c r="F263" s="11">
        <f>MROUND(BP*C263,AR)</f>
        <v>50</v>
      </c>
      <c r="G263" s="4"/>
      <c r="H263" s="4"/>
      <c r="I263" s="60">
        <f t="shared" ref="I263" si="257">+D263*E263</f>
        <v>5</v>
      </c>
      <c r="J263" s="60">
        <f t="shared" ref="J263" si="258">+I263*F263</f>
        <v>250</v>
      </c>
      <c r="K263" s="4"/>
      <c r="L263" s="4"/>
      <c r="M263" s="4"/>
      <c r="N263" s="4"/>
      <c r="O263" s="4"/>
      <c r="P263" s="4"/>
      <c r="Q263" s="4"/>
      <c r="R263" s="58">
        <f t="shared" ref="R263:R265" si="259">IF(ISNUMBER(SEARCH("bench",$B263)),IF($C263&gt;=0.5,IF($C263&lt;0.6,$D263*$E263," ")," ")," ")</f>
        <v>5</v>
      </c>
      <c r="S263" s="58" t="str">
        <f t="shared" ref="S263:S265" si="260">IF(ISNUMBER(SEARCH("bench",$B263)),IF($C263&gt;=0.6,IF($C263&lt;0.7,$D263*$E263," ")," ")," ")</f>
        <v xml:space="preserve"> </v>
      </c>
      <c r="T263" s="58" t="str">
        <f t="shared" ref="T263:T265" si="261">IF(ISNUMBER(SEARCH("bench",$B263)),IF($C263&gt;=0.7,IF($C263&lt;0.8,$D263*$E263," ")," ")," ")</f>
        <v xml:space="preserve"> </v>
      </c>
      <c r="U263" s="58" t="str">
        <f t="shared" ref="U263:U265" si="262">IF(ISNUMBER(SEARCH("bench",$B263)),IF($C263&gt;=0.8,IF($C263&lt;0.9,$D263*$E263," ")," ")," ")</f>
        <v xml:space="preserve"> </v>
      </c>
      <c r="V263" s="58" t="str">
        <f t="shared" ref="V263:V265" si="263">IF(ISNUMBER(SEARCH("bench",$B263)),IF($C263&gt;=0.9,$D263*$E263," ")," ")</f>
        <v xml:space="preserve"> </v>
      </c>
      <c r="W263" s="4"/>
      <c r="X263" s="4"/>
      <c r="Y263" s="4"/>
      <c r="Z263" s="4"/>
      <c r="AA263" s="4"/>
      <c r="AB263" s="5"/>
      <c r="AC263" s="7"/>
      <c r="AD263" s="8"/>
      <c r="AE263" s="8"/>
      <c r="AF263" s="8"/>
      <c r="AG263" s="8"/>
      <c r="AH263" s="8"/>
      <c r="AI263" s="8"/>
      <c r="AJ263" s="16"/>
      <c r="AM263" s="40"/>
    </row>
    <row r="264" spans="1:39">
      <c r="A264" s="15"/>
      <c r="B264" s="20" t="str">
        <f>+B263</f>
        <v>BenchPress</v>
      </c>
      <c r="C264" s="10">
        <v>0.6</v>
      </c>
      <c r="D264" s="11">
        <v>5</v>
      </c>
      <c r="E264" s="12">
        <v>1</v>
      </c>
      <c r="F264" s="11">
        <f>MROUND(BP*C264,AR)</f>
        <v>60</v>
      </c>
      <c r="G264" s="4"/>
      <c r="H264" s="4"/>
      <c r="I264" s="60">
        <f t="shared" ref="I264:I265" si="264">+D264*E264</f>
        <v>5</v>
      </c>
      <c r="J264" s="60">
        <f t="shared" ref="J264:J265" si="265">+I264*F264</f>
        <v>300</v>
      </c>
      <c r="K264" s="4"/>
      <c r="L264" s="4"/>
      <c r="M264" s="4"/>
      <c r="N264" s="4"/>
      <c r="O264" s="4"/>
      <c r="P264" s="4"/>
      <c r="Q264" s="4"/>
      <c r="R264" s="58" t="str">
        <f t="shared" si="259"/>
        <v xml:space="preserve"> </v>
      </c>
      <c r="S264" s="58">
        <f t="shared" si="260"/>
        <v>5</v>
      </c>
      <c r="T264" s="58" t="str">
        <f t="shared" si="261"/>
        <v xml:space="preserve"> </v>
      </c>
      <c r="U264" s="58" t="str">
        <f t="shared" si="262"/>
        <v xml:space="preserve"> </v>
      </c>
      <c r="V264" s="58" t="str">
        <f t="shared" si="263"/>
        <v xml:space="preserve"> </v>
      </c>
      <c r="W264" s="4"/>
      <c r="X264" s="4"/>
      <c r="Y264" s="4"/>
      <c r="Z264" s="4"/>
      <c r="AA264" s="4"/>
      <c r="AB264" s="5"/>
      <c r="AC264" s="7"/>
      <c r="AD264" s="8"/>
      <c r="AE264" s="8"/>
      <c r="AF264" s="8"/>
      <c r="AG264" s="8"/>
      <c r="AH264" s="8"/>
      <c r="AI264" s="8"/>
      <c r="AJ264" s="16"/>
      <c r="AM264" s="40"/>
    </row>
    <row r="265" spans="1:39">
      <c r="A265" s="15"/>
      <c r="B265" s="20" t="str">
        <f t="shared" ref="B265" si="266">+B264</f>
        <v>BenchPress</v>
      </c>
      <c r="C265" s="10">
        <v>0.7</v>
      </c>
      <c r="D265" s="11">
        <v>5</v>
      </c>
      <c r="E265" s="12">
        <v>4</v>
      </c>
      <c r="F265" s="11">
        <f>MROUND(BP*C265,AR)</f>
        <v>70</v>
      </c>
      <c r="G265" s="4"/>
      <c r="H265" s="4"/>
      <c r="I265" s="60">
        <f t="shared" si="264"/>
        <v>20</v>
      </c>
      <c r="J265" s="60">
        <f t="shared" si="265"/>
        <v>1400</v>
      </c>
      <c r="K265" s="4"/>
      <c r="L265" s="4"/>
      <c r="M265" s="4"/>
      <c r="N265" s="4"/>
      <c r="O265" s="4"/>
      <c r="P265" s="4"/>
      <c r="Q265" s="4"/>
      <c r="R265" s="58" t="str">
        <f t="shared" si="259"/>
        <v xml:space="preserve"> </v>
      </c>
      <c r="S265" s="58" t="str">
        <f t="shared" si="260"/>
        <v xml:space="preserve"> </v>
      </c>
      <c r="T265" s="58">
        <f t="shared" si="261"/>
        <v>20</v>
      </c>
      <c r="U265" s="58" t="str">
        <f t="shared" si="262"/>
        <v xml:space="preserve"> </v>
      </c>
      <c r="V265" s="58" t="str">
        <f t="shared" si="263"/>
        <v xml:space="preserve"> </v>
      </c>
      <c r="W265" s="4"/>
      <c r="X265" s="4"/>
      <c r="Y265" s="4"/>
      <c r="Z265" s="4"/>
      <c r="AA265" s="4"/>
      <c r="AB265" s="5"/>
      <c r="AC265" s="22"/>
      <c r="AD265" s="22"/>
      <c r="AE265" s="22"/>
      <c r="AF265" s="22"/>
      <c r="AG265" s="8"/>
      <c r="AH265" s="8"/>
      <c r="AI265" s="8"/>
      <c r="AJ265" s="16"/>
      <c r="AM265" s="40"/>
    </row>
    <row r="266" spans="1:39">
      <c r="A266" s="31"/>
      <c r="B266" s="8"/>
      <c r="C266" s="8"/>
      <c r="D266" s="8"/>
      <c r="E266" s="8"/>
      <c r="F266" s="366"/>
      <c r="G266" s="4"/>
      <c r="H266" s="4"/>
      <c r="I266" s="4"/>
      <c r="J266" s="4"/>
      <c r="K266" s="4"/>
      <c r="L266" s="4"/>
      <c r="M266" s="4"/>
      <c r="N266" s="4"/>
      <c r="O266" s="4"/>
      <c r="P266" s="4"/>
      <c r="Q266" s="4"/>
      <c r="R266" s="4"/>
      <c r="S266" s="4"/>
      <c r="T266" s="4"/>
      <c r="U266" s="4"/>
      <c r="V266" s="4"/>
      <c r="W266" s="4"/>
      <c r="X266" s="4"/>
      <c r="Y266" s="4"/>
      <c r="Z266" s="4"/>
      <c r="AA266" s="4"/>
      <c r="AB266" s="8"/>
      <c r="AC266" s="8"/>
      <c r="AD266" s="8"/>
      <c r="AE266" s="8"/>
      <c r="AF266" s="8"/>
      <c r="AG266" s="8"/>
      <c r="AH266" s="8"/>
      <c r="AI266" s="8"/>
      <c r="AJ266" s="16"/>
      <c r="AM266" s="40"/>
    </row>
    <row r="267" spans="1:39">
      <c r="A267" s="48">
        <v>3</v>
      </c>
      <c r="B267" s="13" t="s">
        <v>58</v>
      </c>
      <c r="C267" s="24"/>
      <c r="D267" s="25">
        <v>6</v>
      </c>
      <c r="E267" s="26">
        <v>5</v>
      </c>
      <c r="F267" s="25"/>
      <c r="G267" s="4"/>
      <c r="H267" s="4"/>
      <c r="I267" s="4"/>
      <c r="J267" s="4"/>
      <c r="K267" s="4"/>
      <c r="L267" s="4"/>
      <c r="M267" s="4"/>
      <c r="N267" s="4"/>
      <c r="O267" s="4"/>
      <c r="P267" s="4"/>
      <c r="Q267" s="4"/>
      <c r="R267" s="4"/>
      <c r="S267" s="4"/>
      <c r="T267" s="4"/>
      <c r="U267" s="4"/>
      <c r="V267" s="4"/>
      <c r="W267" s="4"/>
      <c r="X267" s="4"/>
      <c r="Y267" s="4"/>
      <c r="Z267" s="4"/>
      <c r="AA267" s="4"/>
      <c r="AB267" s="8"/>
      <c r="AC267" s="22"/>
      <c r="AD267" s="22"/>
      <c r="AE267" s="22"/>
      <c r="AF267" s="22"/>
      <c r="AG267" s="22"/>
      <c r="AH267" s="8"/>
      <c r="AI267" s="8"/>
      <c r="AJ267" s="16"/>
      <c r="AM267" s="40"/>
    </row>
    <row r="268" spans="1:39">
      <c r="A268" s="48">
        <v>4</v>
      </c>
      <c r="B268" s="13" t="s">
        <v>21</v>
      </c>
      <c r="C268" s="49"/>
      <c r="D268" s="50">
        <v>5</v>
      </c>
      <c r="E268" s="51">
        <v>5</v>
      </c>
      <c r="F268" s="50"/>
      <c r="G268" s="4"/>
      <c r="H268" s="4"/>
      <c r="I268" s="4"/>
      <c r="J268" s="4"/>
      <c r="K268" s="4"/>
      <c r="L268" s="4"/>
      <c r="M268" s="4"/>
      <c r="N268" s="4"/>
      <c r="O268" s="4"/>
      <c r="P268" s="4"/>
      <c r="Q268" s="4"/>
      <c r="R268" s="4"/>
      <c r="S268" s="4"/>
      <c r="T268" s="4"/>
      <c r="U268" s="4"/>
      <c r="V268" s="4"/>
      <c r="W268" s="4"/>
      <c r="X268" s="4"/>
      <c r="Y268" s="4"/>
      <c r="Z268" s="4"/>
      <c r="AA268" s="4"/>
      <c r="AB268" s="27"/>
      <c r="AC268" s="13"/>
      <c r="AD268" s="13"/>
      <c r="AE268" s="13"/>
      <c r="AF268" s="13"/>
      <c r="AG268" s="13"/>
      <c r="AH268" s="27"/>
      <c r="AI268" s="27"/>
      <c r="AJ268" s="19"/>
      <c r="AM268" s="40"/>
    </row>
    <row r="269" spans="1:39" ht="15" thickBot="1">
      <c r="G269" s="4"/>
      <c r="H269" s="4"/>
      <c r="I269" s="4"/>
      <c r="J269" s="4"/>
      <c r="K269" s="4"/>
      <c r="L269" s="4"/>
      <c r="M269" s="4"/>
      <c r="N269" s="4"/>
      <c r="O269" s="4"/>
      <c r="P269" s="4"/>
      <c r="Q269" s="4"/>
      <c r="R269" s="4"/>
      <c r="S269" s="4"/>
      <c r="T269" s="4"/>
      <c r="U269" s="4"/>
      <c r="V269" s="4"/>
      <c r="W269" s="4"/>
      <c r="X269" s="4"/>
      <c r="Y269" s="4"/>
      <c r="Z269" s="4"/>
      <c r="AA269" s="4"/>
      <c r="AM269" s="40"/>
    </row>
    <row r="270" spans="1:39" ht="15" thickBot="1">
      <c r="A270" s="409" t="s">
        <v>39</v>
      </c>
      <c r="B270" s="410"/>
      <c r="C270" s="59" t="s">
        <v>0</v>
      </c>
      <c r="D270" s="59" t="s">
        <v>5</v>
      </c>
      <c r="E270" s="59" t="s">
        <v>6</v>
      </c>
      <c r="F270" s="369" t="s">
        <v>7</v>
      </c>
      <c r="G270" s="4"/>
      <c r="H270" s="4"/>
      <c r="I270" s="4"/>
      <c r="J270" s="4"/>
      <c r="K270" s="4"/>
      <c r="L270" s="4"/>
      <c r="M270" s="4"/>
      <c r="N270" s="4"/>
      <c r="O270" s="4"/>
      <c r="P270" s="4"/>
      <c r="Q270" s="4"/>
      <c r="R270" s="4"/>
      <c r="S270" s="4"/>
      <c r="T270" s="4"/>
      <c r="U270" s="4"/>
      <c r="V270" s="4"/>
      <c r="W270" s="4"/>
      <c r="X270" s="4"/>
      <c r="Y270" s="4"/>
      <c r="Z270" s="4"/>
      <c r="AA270" s="4"/>
      <c r="AM270" s="40"/>
    </row>
    <row r="271" spans="1:39">
      <c r="G271" s="4"/>
      <c r="H271" s="4"/>
      <c r="I271" s="4"/>
      <c r="J271" s="4"/>
      <c r="K271" s="4"/>
      <c r="L271" s="4"/>
      <c r="M271" s="4"/>
      <c r="N271" s="4"/>
      <c r="O271" s="4"/>
      <c r="P271" s="4"/>
      <c r="Q271" s="4"/>
      <c r="R271" s="4"/>
      <c r="S271" s="4"/>
      <c r="T271" s="4"/>
      <c r="U271" s="4"/>
      <c r="V271" s="4"/>
      <c r="W271" s="4"/>
      <c r="X271" s="4"/>
      <c r="Y271" s="4"/>
      <c r="Z271" s="4"/>
      <c r="AA271" s="4"/>
      <c r="AM271" s="40"/>
    </row>
    <row r="272" spans="1:39">
      <c r="A272" s="15">
        <v>1</v>
      </c>
      <c r="B272" s="9" t="s">
        <v>8</v>
      </c>
      <c r="C272" s="10">
        <v>0.5</v>
      </c>
      <c r="D272" s="11">
        <v>6</v>
      </c>
      <c r="E272" s="12">
        <v>1</v>
      </c>
      <c r="F272" s="11">
        <f>MROUND(BP*C272,AR)</f>
        <v>50</v>
      </c>
      <c r="G272" s="4"/>
      <c r="H272" s="4"/>
      <c r="I272" s="60">
        <f t="shared" ref="I272" si="267">+D272*E272</f>
        <v>6</v>
      </c>
      <c r="J272" s="60">
        <f t="shared" ref="J272" si="268">+I272*F272</f>
        <v>300</v>
      </c>
      <c r="K272" s="4"/>
      <c r="L272" s="4"/>
      <c r="M272" s="4"/>
      <c r="N272" s="4"/>
      <c r="O272" s="4"/>
      <c r="P272" s="4"/>
      <c r="Q272" s="4"/>
      <c r="R272" s="58">
        <f t="shared" ref="R272:R274" si="269">IF(ISNUMBER(SEARCH("bench",$B272)),IF($C272&gt;=0.5,IF($C272&lt;0.6,$D272*$E272," ")," ")," ")</f>
        <v>6</v>
      </c>
      <c r="S272" s="58" t="str">
        <f t="shared" ref="S272:S274" si="270">IF(ISNUMBER(SEARCH("bench",$B272)),IF($C272&gt;=0.6,IF($C272&lt;0.7,$D272*$E272," ")," ")," ")</f>
        <v xml:space="preserve"> </v>
      </c>
      <c r="T272" s="58" t="str">
        <f t="shared" ref="T272:T274" si="271">IF(ISNUMBER(SEARCH("bench",$B272)),IF($C272&gt;=0.7,IF($C272&lt;0.8,$D272*$E272," ")," ")," ")</f>
        <v xml:space="preserve"> </v>
      </c>
      <c r="U272" s="58" t="str">
        <f t="shared" ref="U272:U274" si="272">IF(ISNUMBER(SEARCH("bench",$B272)),IF($C272&gt;=0.8,IF($C272&lt;0.9,$D272*$E272," ")," ")," ")</f>
        <v xml:space="preserve"> </v>
      </c>
      <c r="V272" s="58" t="str">
        <f t="shared" ref="V272:V274" si="273">IF(ISNUMBER(SEARCH("bench",$B272)),IF($C272&gt;=0.9,$D272*$E272," ")," ")</f>
        <v xml:space="preserve"> </v>
      </c>
      <c r="W272" s="4"/>
      <c r="X272" s="4"/>
      <c r="Y272" s="4"/>
      <c r="Z272" s="4"/>
      <c r="AA272" s="4"/>
      <c r="AB272" s="54"/>
      <c r="AC272" s="47"/>
      <c r="AD272" s="52"/>
      <c r="AE272" s="52"/>
      <c r="AF272" s="52"/>
      <c r="AG272" s="52"/>
      <c r="AH272" s="52"/>
      <c r="AI272" s="52"/>
      <c r="AJ272" s="53"/>
      <c r="AM272" s="40"/>
    </row>
    <row r="273" spans="1:39">
      <c r="A273" s="15"/>
      <c r="B273" s="20" t="str">
        <f>+B272</f>
        <v>BenchPress</v>
      </c>
      <c r="C273" s="10">
        <v>0.6</v>
      </c>
      <c r="D273" s="11">
        <v>6</v>
      </c>
      <c r="E273" s="12">
        <v>1</v>
      </c>
      <c r="F273" s="11">
        <f>MROUND(BP*C273,AR)</f>
        <v>60</v>
      </c>
      <c r="G273" s="4"/>
      <c r="H273" s="4"/>
      <c r="I273" s="60">
        <f t="shared" ref="I273:I274" si="274">+D273*E273</f>
        <v>6</v>
      </c>
      <c r="J273" s="60">
        <f t="shared" ref="J273:J274" si="275">+I273*F273</f>
        <v>360</v>
      </c>
      <c r="K273" s="4"/>
      <c r="L273" s="4"/>
      <c r="M273" s="4"/>
      <c r="N273" s="4"/>
      <c r="O273" s="4"/>
      <c r="P273" s="4"/>
      <c r="Q273" s="4"/>
      <c r="R273" s="58" t="str">
        <f t="shared" si="269"/>
        <v xml:space="preserve"> </v>
      </c>
      <c r="S273" s="58">
        <f t="shared" si="270"/>
        <v>6</v>
      </c>
      <c r="T273" s="58" t="str">
        <f t="shared" si="271"/>
        <v xml:space="preserve"> </v>
      </c>
      <c r="U273" s="58" t="str">
        <f t="shared" si="272"/>
        <v xml:space="preserve"> </v>
      </c>
      <c r="V273" s="58" t="str">
        <f t="shared" si="273"/>
        <v xml:space="preserve"> </v>
      </c>
      <c r="W273" s="4"/>
      <c r="X273" s="4"/>
      <c r="Y273" s="4"/>
      <c r="Z273" s="4"/>
      <c r="AA273" s="4"/>
      <c r="AB273" s="8"/>
      <c r="AC273" s="13"/>
      <c r="AD273" s="8"/>
      <c r="AE273" s="8"/>
      <c r="AF273" s="8"/>
      <c r="AG273" s="8"/>
      <c r="AH273" s="8"/>
      <c r="AI273" s="8"/>
      <c r="AJ273" s="16"/>
      <c r="AM273" s="40"/>
    </row>
    <row r="274" spans="1:39">
      <c r="A274" s="15"/>
      <c r="B274" s="20" t="str">
        <f>+B272</f>
        <v>BenchPress</v>
      </c>
      <c r="C274" s="10">
        <v>0.65</v>
      </c>
      <c r="D274" s="11">
        <v>6</v>
      </c>
      <c r="E274" s="12">
        <v>5</v>
      </c>
      <c r="F274" s="11">
        <f>MROUND(BP*C274,AR)</f>
        <v>65</v>
      </c>
      <c r="G274" s="4"/>
      <c r="H274" s="4"/>
      <c r="I274" s="60">
        <f t="shared" si="274"/>
        <v>30</v>
      </c>
      <c r="J274" s="60">
        <f t="shared" si="275"/>
        <v>1950</v>
      </c>
      <c r="K274" s="4"/>
      <c r="L274" s="4"/>
      <c r="M274" s="4"/>
      <c r="N274" s="4"/>
      <c r="O274" s="4"/>
      <c r="P274" s="4"/>
      <c r="Q274" s="4"/>
      <c r="R274" s="58" t="str">
        <f t="shared" si="269"/>
        <v xml:space="preserve"> </v>
      </c>
      <c r="S274" s="58">
        <f t="shared" si="270"/>
        <v>30</v>
      </c>
      <c r="T274" s="58" t="str">
        <f t="shared" si="271"/>
        <v xml:space="preserve"> </v>
      </c>
      <c r="U274" s="58" t="str">
        <f t="shared" si="272"/>
        <v xml:space="preserve"> </v>
      </c>
      <c r="V274" s="58" t="str">
        <f t="shared" si="273"/>
        <v xml:space="preserve"> </v>
      </c>
      <c r="W274" s="4"/>
      <c r="X274" s="4"/>
      <c r="Y274" s="4"/>
      <c r="Z274" s="4"/>
      <c r="AA274" s="4"/>
      <c r="AB274" s="5"/>
      <c r="AC274" s="13"/>
      <c r="AD274" s="13"/>
      <c r="AE274" s="13"/>
      <c r="AF274" s="22"/>
      <c r="AG274" s="13"/>
      <c r="AH274" s="8"/>
      <c r="AI274" s="8"/>
      <c r="AJ274" s="16"/>
      <c r="AM274" s="40"/>
    </row>
    <row r="275" spans="1:39">
      <c r="A275" s="31"/>
      <c r="B275" s="8"/>
      <c r="C275" s="8"/>
      <c r="D275" s="8"/>
      <c r="E275" s="8"/>
      <c r="F275" s="366"/>
      <c r="G275" s="4"/>
      <c r="H275" s="4"/>
      <c r="I275" s="4"/>
      <c r="J275" s="4"/>
      <c r="K275" s="4"/>
      <c r="L275" s="4"/>
      <c r="M275" s="4"/>
      <c r="N275" s="4"/>
      <c r="O275" s="4"/>
      <c r="P275" s="4"/>
      <c r="Q275" s="4"/>
      <c r="R275" s="4"/>
      <c r="S275" s="4"/>
      <c r="T275" s="4"/>
      <c r="U275" s="4"/>
      <c r="V275" s="4"/>
      <c r="W275" s="4"/>
      <c r="X275" s="4"/>
      <c r="Y275" s="4"/>
      <c r="Z275" s="4"/>
      <c r="AA275" s="4"/>
      <c r="AB275" s="8"/>
      <c r="AC275" s="8"/>
      <c r="AD275" s="8"/>
      <c r="AE275" s="8"/>
      <c r="AF275" s="8"/>
      <c r="AG275" s="8"/>
      <c r="AH275" s="8"/>
      <c r="AI275" s="8"/>
      <c r="AJ275" s="16"/>
      <c r="AM275" s="40"/>
    </row>
    <row r="276" spans="1:39">
      <c r="A276" s="23">
        <v>2</v>
      </c>
      <c r="B276" s="22" t="s">
        <v>51</v>
      </c>
      <c r="C276" s="24"/>
      <c r="D276" s="25">
        <v>6</v>
      </c>
      <c r="E276" s="26">
        <v>4</v>
      </c>
      <c r="F276" s="25"/>
      <c r="G276" s="4"/>
      <c r="H276" s="4"/>
      <c r="I276" s="4"/>
      <c r="J276" s="4"/>
      <c r="K276" s="4"/>
      <c r="L276" s="4"/>
      <c r="M276" s="4"/>
      <c r="N276" s="4"/>
      <c r="O276" s="4"/>
      <c r="P276" s="4"/>
      <c r="Q276" s="4"/>
      <c r="R276" s="4"/>
      <c r="S276" s="4"/>
      <c r="T276" s="4"/>
      <c r="U276" s="4"/>
      <c r="V276" s="4"/>
      <c r="W276" s="4"/>
      <c r="X276" s="4"/>
      <c r="Y276" s="4"/>
      <c r="Z276" s="4"/>
      <c r="AA276" s="4"/>
      <c r="AB276" s="8"/>
      <c r="AC276" s="22"/>
      <c r="AD276" s="22"/>
      <c r="AE276" s="22"/>
      <c r="AF276" s="6"/>
      <c r="AG276" s="8"/>
      <c r="AH276" s="8"/>
      <c r="AI276" s="8"/>
      <c r="AJ276" s="16"/>
      <c r="AM276" s="40"/>
    </row>
    <row r="277" spans="1:39">
      <c r="A277" s="23">
        <v>3</v>
      </c>
      <c r="B277" s="22" t="s">
        <v>58</v>
      </c>
      <c r="C277" s="24"/>
      <c r="D277" s="25">
        <v>10</v>
      </c>
      <c r="E277" s="26">
        <v>6</v>
      </c>
      <c r="F277" s="25"/>
      <c r="G277" s="4"/>
      <c r="H277" s="4"/>
      <c r="I277" s="4"/>
      <c r="J277" s="4"/>
      <c r="K277" s="4"/>
      <c r="L277" s="4"/>
      <c r="M277" s="4"/>
      <c r="N277" s="4"/>
      <c r="O277" s="4"/>
      <c r="P277" s="4"/>
      <c r="Q277" s="4"/>
      <c r="R277" s="4"/>
      <c r="S277" s="4"/>
      <c r="T277" s="4"/>
      <c r="U277" s="4"/>
      <c r="V277" s="4"/>
      <c r="W277" s="4"/>
      <c r="X277" s="4"/>
      <c r="Y277" s="4"/>
      <c r="Z277" s="4"/>
      <c r="AA277" s="4"/>
      <c r="AB277" s="8"/>
      <c r="AC277" s="22"/>
      <c r="AD277" s="22"/>
      <c r="AE277" s="22"/>
      <c r="AF277" s="6"/>
      <c r="AG277" s="6"/>
      <c r="AH277" s="6"/>
      <c r="AI277" s="8"/>
      <c r="AJ277" s="16"/>
      <c r="AM277" s="40"/>
    </row>
    <row r="278" spans="1:39">
      <c r="A278" s="23">
        <v>4</v>
      </c>
      <c r="B278" s="22" t="s">
        <v>9</v>
      </c>
      <c r="C278" s="24"/>
      <c r="D278" s="25">
        <v>6</v>
      </c>
      <c r="E278" s="26">
        <v>4</v>
      </c>
      <c r="F278" s="25"/>
      <c r="G278" s="4"/>
      <c r="H278" s="4"/>
      <c r="I278" s="4"/>
      <c r="J278" s="4"/>
      <c r="K278" s="4"/>
      <c r="L278" s="4"/>
      <c r="M278" s="4"/>
      <c r="N278" s="4"/>
      <c r="O278" s="4"/>
      <c r="P278" s="4"/>
      <c r="Q278" s="4"/>
      <c r="R278" s="4"/>
      <c r="S278" s="4"/>
      <c r="T278" s="4"/>
      <c r="U278" s="4"/>
      <c r="V278" s="4"/>
      <c r="W278" s="4"/>
      <c r="X278" s="4"/>
      <c r="Y278" s="4"/>
      <c r="Z278" s="4"/>
      <c r="AA278" s="4"/>
      <c r="AB278" s="8"/>
      <c r="AC278" s="22"/>
      <c r="AD278" s="22"/>
      <c r="AE278" s="22"/>
      <c r="AF278" s="22"/>
      <c r="AG278" s="8"/>
      <c r="AH278" s="8"/>
      <c r="AI278" s="8"/>
      <c r="AJ278" s="16"/>
      <c r="AM278" s="40"/>
    </row>
    <row r="279" spans="1:39">
      <c r="A279" s="23">
        <v>5</v>
      </c>
      <c r="B279" s="22" t="s">
        <v>12</v>
      </c>
      <c r="C279" s="24"/>
      <c r="D279" s="25">
        <v>10</v>
      </c>
      <c r="E279" s="26">
        <v>5</v>
      </c>
      <c r="F279" s="25"/>
      <c r="G279" s="4"/>
      <c r="H279" s="4"/>
      <c r="I279" s="4"/>
      <c r="J279" s="4"/>
      <c r="K279" s="4"/>
      <c r="L279" s="4"/>
      <c r="M279" s="4"/>
      <c r="N279" s="4"/>
      <c r="O279" s="4"/>
      <c r="P279" s="4"/>
      <c r="Q279" s="4"/>
      <c r="R279" s="4"/>
      <c r="S279" s="4"/>
      <c r="T279" s="4"/>
      <c r="U279" s="4"/>
      <c r="V279" s="4"/>
      <c r="W279" s="4"/>
      <c r="X279" s="4"/>
      <c r="Y279" s="4"/>
      <c r="Z279" s="4"/>
      <c r="AA279" s="4"/>
      <c r="AB279" s="8"/>
      <c r="AC279" s="22"/>
      <c r="AD279" s="22"/>
      <c r="AE279" s="22"/>
      <c r="AF279" s="22"/>
      <c r="AG279" s="13"/>
      <c r="AH279" s="8"/>
      <c r="AI279" s="8"/>
      <c r="AJ279" s="16"/>
      <c r="AM279" s="40"/>
    </row>
    <row r="280" spans="1:39">
      <c r="A280" s="23">
        <v>6</v>
      </c>
      <c r="B280" s="22" t="s">
        <v>4</v>
      </c>
      <c r="C280" s="24"/>
      <c r="D280" s="25">
        <v>8</v>
      </c>
      <c r="E280" s="26">
        <v>5</v>
      </c>
      <c r="F280" s="25"/>
      <c r="G280" s="4"/>
      <c r="H280" s="4"/>
      <c r="I280" s="4"/>
      <c r="J280" s="4"/>
      <c r="K280" s="4"/>
      <c r="L280" s="4"/>
      <c r="M280" s="4"/>
      <c r="N280" s="4"/>
      <c r="O280" s="4"/>
      <c r="P280" s="4"/>
      <c r="Q280" s="4"/>
      <c r="R280" s="4"/>
      <c r="S280" s="4"/>
      <c r="T280" s="4"/>
      <c r="U280" s="4"/>
      <c r="V280" s="4"/>
      <c r="W280" s="4"/>
      <c r="X280" s="4"/>
      <c r="Y280" s="4"/>
      <c r="Z280" s="4"/>
      <c r="AA280" s="4"/>
      <c r="AB280" s="27"/>
      <c r="AC280" s="22"/>
      <c r="AD280" s="22"/>
      <c r="AE280" s="22"/>
      <c r="AF280" s="6"/>
      <c r="AG280" s="6"/>
      <c r="AH280" s="27"/>
      <c r="AI280" s="27"/>
      <c r="AJ280" s="19"/>
      <c r="AM280" s="40"/>
    </row>
    <row r="281" spans="1:39" ht="15" thickBot="1">
      <c r="G281" s="62"/>
      <c r="H281" s="62"/>
      <c r="I281" s="62">
        <f>SUM(I215:I280)</f>
        <v>244</v>
      </c>
      <c r="J281" s="62">
        <f>SUM(J215:J280)</f>
        <v>16545</v>
      </c>
      <c r="K281" s="62"/>
      <c r="L281" s="62"/>
      <c r="M281" s="62"/>
      <c r="N281" s="62"/>
      <c r="O281" s="62"/>
      <c r="P281" s="62"/>
      <c r="Q281" s="62"/>
      <c r="R281" s="62">
        <f>SUM(R215:R280)</f>
        <v>41</v>
      </c>
      <c r="S281" s="62">
        <f t="shared" ref="S281:V281" si="276">SUM(S215:S280)</f>
        <v>67</v>
      </c>
      <c r="T281" s="62">
        <f t="shared" si="276"/>
        <v>82</v>
      </c>
      <c r="U281" s="62">
        <f t="shared" si="276"/>
        <v>48</v>
      </c>
      <c r="V281" s="62">
        <f t="shared" si="276"/>
        <v>6</v>
      </c>
      <c r="W281" s="4"/>
      <c r="X281" s="4"/>
      <c r="Y281" s="4"/>
      <c r="Z281" s="4"/>
      <c r="AA281" s="4"/>
      <c r="AM281" s="40"/>
    </row>
    <row r="282" spans="1:39" ht="15" thickTop="1">
      <c r="G282" s="4"/>
      <c r="H282" s="4"/>
      <c r="I282" s="4"/>
      <c r="J282" s="4"/>
      <c r="K282" s="4"/>
      <c r="L282" s="4"/>
      <c r="M282" s="4"/>
      <c r="N282" s="4"/>
      <c r="O282" s="4"/>
      <c r="P282" s="4"/>
      <c r="Q282" s="4"/>
      <c r="R282" s="4"/>
      <c r="S282" s="4"/>
      <c r="T282" s="4"/>
      <c r="U282" s="4"/>
      <c r="V282" s="4"/>
      <c r="W282" s="4"/>
      <c r="X282" s="4"/>
      <c r="Y282" s="4"/>
      <c r="Z282" s="4"/>
      <c r="AA282" s="4"/>
      <c r="AM282" s="40"/>
    </row>
    <row r="283" spans="1:39">
      <c r="G283" s="4"/>
      <c r="H283" s="4"/>
      <c r="I283" s="4"/>
      <c r="J283" s="4"/>
      <c r="K283" s="4"/>
      <c r="L283" s="4"/>
      <c r="M283" s="4"/>
      <c r="N283" s="4"/>
      <c r="O283" s="4"/>
      <c r="P283" s="4"/>
      <c r="Q283" s="4"/>
      <c r="R283" s="4"/>
      <c r="S283" s="4"/>
      <c r="T283" s="4"/>
      <c r="U283" s="4"/>
      <c r="V283" s="4"/>
      <c r="W283" s="4"/>
      <c r="X283" s="4"/>
      <c r="Y283" s="4"/>
      <c r="Z283" s="4"/>
      <c r="AA283" s="4"/>
      <c r="AM283" s="40"/>
    </row>
    <row r="284" spans="1:39">
      <c r="G284" s="4"/>
      <c r="H284" s="4"/>
      <c r="I284" s="4"/>
      <c r="J284" s="4"/>
      <c r="K284" s="4"/>
      <c r="L284" s="4"/>
      <c r="M284" s="4"/>
      <c r="N284" s="4"/>
      <c r="O284" s="4"/>
      <c r="P284" s="4"/>
      <c r="Q284" s="4"/>
      <c r="R284" s="8" t="s">
        <v>41</v>
      </c>
      <c r="S284" s="8"/>
      <c r="T284" s="8"/>
      <c r="U284" s="8"/>
      <c r="V284" s="8"/>
      <c r="W284" s="4"/>
      <c r="X284" s="4"/>
      <c r="Y284" s="4"/>
      <c r="Z284" s="4"/>
      <c r="AA284" s="4"/>
      <c r="AM284" s="40"/>
    </row>
    <row r="285" spans="1:39">
      <c r="G285" s="4"/>
      <c r="H285" s="4" t="s">
        <v>55</v>
      </c>
      <c r="I285" s="4" t="s">
        <v>54</v>
      </c>
      <c r="J285" t="s">
        <v>56</v>
      </c>
      <c r="K285" s="4" t="s">
        <v>53</v>
      </c>
      <c r="M285" s="4"/>
      <c r="N285" s="4"/>
      <c r="O285" s="4"/>
      <c r="P285" s="4"/>
      <c r="Q285" s="4"/>
      <c r="R285" s="8" t="s">
        <v>43</v>
      </c>
      <c r="S285" s="8" t="s">
        <v>44</v>
      </c>
      <c r="T285" s="8" t="s">
        <v>45</v>
      </c>
      <c r="U285" s="8" t="s">
        <v>46</v>
      </c>
      <c r="V285" s="8" t="s">
        <v>47</v>
      </c>
      <c r="W285" s="4"/>
      <c r="X285" s="4"/>
      <c r="Y285" s="4"/>
      <c r="Z285" s="4"/>
      <c r="AA285" s="4"/>
    </row>
    <row r="286" spans="1:39">
      <c r="G286" s="4"/>
      <c r="H286" s="4">
        <v>1</v>
      </c>
      <c r="I286" s="4">
        <f>+I71</f>
        <v>175</v>
      </c>
      <c r="J286" s="4">
        <f>+J71</f>
        <v>11720</v>
      </c>
      <c r="K286" s="4">
        <f>+J286/I286</f>
        <v>66.971428571428575</v>
      </c>
      <c r="L286" s="4"/>
      <c r="M286" s="4"/>
      <c r="N286" s="4"/>
      <c r="O286" s="4"/>
      <c r="P286" s="4"/>
      <c r="Q286" s="4"/>
      <c r="R286" s="4">
        <f>+R71</f>
        <v>30</v>
      </c>
      <c r="S286" s="4">
        <f>+S71</f>
        <v>49</v>
      </c>
      <c r="T286" s="4">
        <f>+T71</f>
        <v>70</v>
      </c>
      <c r="U286" s="4">
        <f>+U71</f>
        <v>26</v>
      </c>
      <c r="V286" s="4">
        <f>+V71</f>
        <v>0</v>
      </c>
      <c r="W286" s="4"/>
      <c r="X286" s="4"/>
      <c r="Y286" s="4"/>
      <c r="Z286" s="4"/>
      <c r="AA286" s="4"/>
    </row>
    <row r="287" spans="1:39">
      <c r="G287" s="4"/>
      <c r="H287" s="4">
        <v>2</v>
      </c>
      <c r="I287" s="4">
        <f>+I145</f>
        <v>233</v>
      </c>
      <c r="J287" s="4">
        <f>+J145</f>
        <v>14970</v>
      </c>
      <c r="K287" s="4">
        <f t="shared" ref="K287:K289" si="277">+J287/I287</f>
        <v>64.248927038626604</v>
      </c>
      <c r="L287" s="4"/>
      <c r="M287" s="4"/>
      <c r="N287" s="4"/>
      <c r="O287" s="4"/>
      <c r="P287" s="4"/>
      <c r="Q287" s="4"/>
      <c r="R287" s="4">
        <f>+R145</f>
        <v>34</v>
      </c>
      <c r="S287" s="4">
        <f t="shared" ref="S287:V287" si="278">+S145</f>
        <v>54</v>
      </c>
      <c r="T287" s="4">
        <f t="shared" si="278"/>
        <v>50</v>
      </c>
      <c r="U287" s="4">
        <f t="shared" si="278"/>
        <v>44</v>
      </c>
      <c r="V287" s="4">
        <f t="shared" si="278"/>
        <v>9</v>
      </c>
      <c r="W287" s="4"/>
      <c r="X287" s="4"/>
      <c r="Y287" s="4"/>
      <c r="Z287" s="4"/>
      <c r="AA287" s="4"/>
    </row>
    <row r="288" spans="1:39">
      <c r="G288" s="4"/>
      <c r="H288" s="4">
        <v>3</v>
      </c>
      <c r="I288" s="4">
        <f>+I211</f>
        <v>167</v>
      </c>
      <c r="J288" s="4">
        <f>+J211</f>
        <v>11950</v>
      </c>
      <c r="K288" s="4">
        <f t="shared" si="277"/>
        <v>71.556886227544908</v>
      </c>
      <c r="L288" s="4"/>
      <c r="M288" s="4"/>
      <c r="N288" s="4"/>
      <c r="O288" s="4"/>
      <c r="P288" s="4"/>
      <c r="Q288" s="4"/>
      <c r="R288" s="4">
        <f>+R211</f>
        <v>29</v>
      </c>
      <c r="S288" s="4">
        <f t="shared" ref="S288:V288" si="279">+S211</f>
        <v>25</v>
      </c>
      <c r="T288" s="4">
        <f t="shared" si="279"/>
        <v>37</v>
      </c>
      <c r="U288" s="4">
        <f t="shared" si="279"/>
        <v>67</v>
      </c>
      <c r="V288" s="4">
        <f t="shared" si="279"/>
        <v>9</v>
      </c>
      <c r="W288" s="4"/>
      <c r="X288" s="4"/>
      <c r="Y288" s="4"/>
      <c r="Z288" s="4"/>
      <c r="AA288" s="4"/>
    </row>
    <row r="289" spans="7:39">
      <c r="G289" s="4"/>
      <c r="H289" s="4">
        <v>4</v>
      </c>
      <c r="I289" s="4">
        <f>+I281</f>
        <v>244</v>
      </c>
      <c r="J289" s="4">
        <f>+J281</f>
        <v>16545</v>
      </c>
      <c r="K289" s="4">
        <f t="shared" si="277"/>
        <v>67.807377049180332</v>
      </c>
      <c r="L289" s="4"/>
      <c r="M289" s="4"/>
      <c r="N289" s="4"/>
      <c r="O289" s="4"/>
      <c r="P289" s="4"/>
      <c r="Q289" s="4"/>
      <c r="R289" s="4">
        <f>+R281</f>
        <v>41</v>
      </c>
      <c r="S289" s="4">
        <f t="shared" ref="S289:V289" si="280">+S281</f>
        <v>67</v>
      </c>
      <c r="T289" s="4">
        <f t="shared" si="280"/>
        <v>82</v>
      </c>
      <c r="U289" s="4">
        <f t="shared" si="280"/>
        <v>48</v>
      </c>
      <c r="V289" s="4">
        <f t="shared" si="280"/>
        <v>6</v>
      </c>
      <c r="W289" s="4"/>
      <c r="X289" s="4"/>
      <c r="Y289" s="4"/>
      <c r="Z289" s="4"/>
      <c r="AA289" s="4"/>
    </row>
    <row r="290" spans="7:39" ht="15" thickBot="1">
      <c r="G290" s="4"/>
      <c r="H290" s="61" t="s">
        <v>57</v>
      </c>
      <c r="I290" s="61">
        <f>SUM(I286:I289)</f>
        <v>819</v>
      </c>
      <c r="J290" s="61">
        <f>SUM(J286:J289)</f>
        <v>55185</v>
      </c>
      <c r="K290" s="61"/>
      <c r="L290" s="61"/>
      <c r="M290" s="61"/>
      <c r="N290" s="61"/>
      <c r="O290" s="61"/>
      <c r="P290" s="61"/>
      <c r="Q290" s="61"/>
      <c r="R290" s="61">
        <f>SUM(R286:R289)</f>
        <v>134</v>
      </c>
      <c r="S290" s="61">
        <f t="shared" ref="S290:V290" si="281">SUM(S286:S289)</f>
        <v>195</v>
      </c>
      <c r="T290" s="61">
        <f t="shared" si="281"/>
        <v>239</v>
      </c>
      <c r="U290" s="61">
        <f t="shared" si="281"/>
        <v>185</v>
      </c>
      <c r="V290" s="61">
        <f t="shared" si="281"/>
        <v>24</v>
      </c>
      <c r="W290" s="4"/>
      <c r="X290" s="4"/>
      <c r="Y290" s="4"/>
      <c r="Z290" s="4"/>
      <c r="AA290" s="4"/>
    </row>
    <row r="291" spans="7:39" ht="15" thickTop="1">
      <c r="G291" s="4"/>
      <c r="H291" s="4"/>
      <c r="I291" s="4"/>
      <c r="J291" s="4"/>
      <c r="K291" s="4"/>
      <c r="L291" s="4"/>
      <c r="M291" s="4"/>
      <c r="N291" s="4"/>
      <c r="O291" s="4"/>
      <c r="P291" s="4"/>
      <c r="Q291" s="4"/>
      <c r="R291" s="4"/>
      <c r="S291" s="4"/>
      <c r="T291" s="4"/>
      <c r="U291" s="4"/>
      <c r="V291" s="4"/>
      <c r="W291" s="4"/>
      <c r="X291" s="4"/>
      <c r="Y291" s="4"/>
      <c r="Z291" s="4"/>
      <c r="AA291" s="4"/>
      <c r="AM291" s="40"/>
    </row>
    <row r="292" spans="7:39">
      <c r="G292" s="4"/>
      <c r="H292" s="4"/>
      <c r="I292" s="4"/>
      <c r="J292" s="4"/>
      <c r="K292" s="4"/>
      <c r="L292" s="4"/>
      <c r="M292" s="4"/>
      <c r="N292" s="4"/>
      <c r="O292" s="4"/>
      <c r="P292" s="4"/>
      <c r="Q292" s="4"/>
      <c r="R292" s="4"/>
      <c r="S292" s="4"/>
      <c r="T292" s="4"/>
      <c r="U292" s="4"/>
      <c r="V292" s="4"/>
      <c r="W292" s="4"/>
      <c r="X292" s="4"/>
      <c r="Y292" s="4"/>
      <c r="Z292" s="4"/>
      <c r="AA292" s="4"/>
      <c r="AM292" s="40"/>
    </row>
    <row r="293" spans="7:39">
      <c r="G293" s="4"/>
      <c r="H293" s="4"/>
      <c r="I293" s="4"/>
      <c r="J293" s="4"/>
      <c r="K293" s="4"/>
      <c r="L293" s="4"/>
      <c r="M293" s="4"/>
      <c r="N293" s="4"/>
      <c r="O293" s="4"/>
      <c r="P293" s="4"/>
      <c r="Q293" s="4"/>
      <c r="R293" s="4"/>
      <c r="S293" s="4"/>
      <c r="T293" s="4"/>
      <c r="U293" s="4"/>
      <c r="V293" s="4"/>
      <c r="W293" s="4"/>
      <c r="X293" s="4"/>
      <c r="Y293" s="4"/>
      <c r="Z293" s="4"/>
      <c r="AA293" s="4"/>
      <c r="AM293" s="40"/>
    </row>
    <row r="294" spans="7:39">
      <c r="G294" s="4"/>
      <c r="H294" s="4"/>
      <c r="I294" s="4"/>
      <c r="J294" s="4"/>
      <c r="K294" s="4"/>
      <c r="L294" s="4"/>
      <c r="M294" s="4"/>
      <c r="N294" s="4"/>
      <c r="O294" s="4"/>
      <c r="P294" s="4"/>
      <c r="Q294" s="4"/>
      <c r="R294" s="4"/>
      <c r="S294" s="4"/>
      <c r="T294" s="4"/>
      <c r="U294" s="4"/>
      <c r="V294" s="4"/>
      <c r="W294" s="4"/>
      <c r="X294" s="4"/>
      <c r="Y294" s="4"/>
      <c r="Z294" s="4"/>
      <c r="AA294" s="4"/>
      <c r="AM294" s="40"/>
    </row>
    <row r="295" spans="7:39">
      <c r="G295" s="4"/>
      <c r="H295" s="4"/>
      <c r="I295" s="4"/>
      <c r="J295" s="4"/>
      <c r="K295" s="4"/>
      <c r="L295" s="4"/>
      <c r="M295" s="4"/>
      <c r="N295" s="4"/>
      <c r="O295" s="4"/>
      <c r="P295" s="4"/>
      <c r="Q295" s="4"/>
      <c r="R295" s="4"/>
      <c r="S295" s="4"/>
      <c r="T295" s="4"/>
      <c r="U295" s="4"/>
      <c r="V295" s="4"/>
      <c r="W295" s="4"/>
      <c r="X295" s="4"/>
      <c r="Y295" s="4"/>
      <c r="Z295" s="4"/>
      <c r="AA295" s="4"/>
      <c r="AM295" s="40"/>
    </row>
    <row r="296" spans="7:39">
      <c r="G296" s="4"/>
      <c r="H296" s="4"/>
      <c r="I296" s="4"/>
      <c r="J296" s="4"/>
      <c r="K296" s="4"/>
      <c r="L296" s="4"/>
      <c r="M296" s="4"/>
      <c r="N296" s="4"/>
      <c r="O296" s="4"/>
      <c r="P296" s="4"/>
      <c r="Q296" s="4"/>
      <c r="R296" s="4"/>
      <c r="S296" s="4"/>
      <c r="T296" s="4"/>
      <c r="U296" s="4"/>
      <c r="V296" s="4"/>
      <c r="W296" s="4"/>
      <c r="X296" s="4"/>
      <c r="Y296" s="4"/>
      <c r="Z296" s="4"/>
      <c r="AA296" s="4"/>
      <c r="AM296" s="40"/>
    </row>
    <row r="297" spans="7:39">
      <c r="G297" s="4"/>
      <c r="H297" s="4"/>
      <c r="I297" s="4"/>
      <c r="J297" s="4"/>
      <c r="K297" s="4"/>
      <c r="L297" s="4"/>
      <c r="M297" s="4"/>
      <c r="N297" s="4"/>
      <c r="O297" s="4"/>
      <c r="P297" s="4"/>
      <c r="Q297" s="4"/>
      <c r="R297" s="4"/>
      <c r="S297" s="4"/>
      <c r="T297" s="4"/>
      <c r="U297" s="4"/>
      <c r="V297" s="4"/>
      <c r="W297" s="4"/>
      <c r="X297" s="4"/>
      <c r="Y297" s="4"/>
      <c r="Z297" s="4"/>
      <c r="AA297" s="4"/>
      <c r="AM297" s="40"/>
    </row>
    <row r="298" spans="7:39">
      <c r="G298" s="4"/>
      <c r="H298" s="4"/>
      <c r="I298" s="4"/>
      <c r="J298" s="4"/>
      <c r="K298" s="4"/>
      <c r="L298" s="4"/>
      <c r="M298" s="4"/>
      <c r="N298" s="4"/>
      <c r="O298" s="4"/>
      <c r="P298" s="4"/>
      <c r="Q298" s="4"/>
      <c r="R298" s="4"/>
      <c r="S298" s="4"/>
      <c r="T298" s="4"/>
      <c r="U298" s="4"/>
      <c r="V298" s="4"/>
      <c r="W298" s="4"/>
      <c r="X298" s="4"/>
      <c r="Y298" s="4"/>
      <c r="Z298" s="4"/>
      <c r="AA298" s="4"/>
      <c r="AM298" s="40"/>
    </row>
    <row r="299" spans="7:39">
      <c r="G299" s="4"/>
      <c r="H299" s="4"/>
      <c r="I299" s="4"/>
      <c r="J299" s="4"/>
      <c r="K299" s="4"/>
      <c r="L299" s="4"/>
      <c r="M299" s="4"/>
      <c r="N299" s="4"/>
      <c r="O299" s="4"/>
      <c r="P299" s="4"/>
      <c r="Q299" s="4"/>
      <c r="R299" s="4"/>
      <c r="S299" s="4"/>
      <c r="T299" s="4"/>
      <c r="U299" s="4"/>
      <c r="V299" s="4"/>
      <c r="W299" s="4"/>
      <c r="X299" s="4"/>
      <c r="Y299" s="4"/>
      <c r="Z299" s="4"/>
      <c r="AA299" s="4"/>
      <c r="AM299" s="40"/>
    </row>
    <row r="300" spans="7:39">
      <c r="G300" s="4"/>
      <c r="H300" s="4"/>
      <c r="I300" s="4"/>
      <c r="J300" s="4"/>
      <c r="K300" s="4"/>
      <c r="L300" s="4"/>
      <c r="M300" s="4"/>
      <c r="N300" s="4"/>
      <c r="O300" s="4"/>
      <c r="P300" s="4"/>
      <c r="Q300" s="4"/>
      <c r="R300" s="4"/>
      <c r="S300" s="4"/>
      <c r="T300" s="4"/>
      <c r="U300" s="4"/>
      <c r="V300" s="4"/>
      <c r="W300" s="4"/>
      <c r="X300" s="4"/>
      <c r="Y300" s="4"/>
      <c r="Z300" s="4"/>
      <c r="AA300" s="4"/>
      <c r="AM300" s="40"/>
    </row>
    <row r="301" spans="7:39">
      <c r="G301" s="4"/>
      <c r="H301" s="4"/>
      <c r="I301" s="4"/>
      <c r="J301" s="4"/>
      <c r="K301" s="4"/>
      <c r="L301" s="4"/>
      <c r="M301" s="4"/>
      <c r="N301" s="4"/>
      <c r="O301" s="4"/>
      <c r="P301" s="4"/>
      <c r="Q301" s="4"/>
      <c r="R301" s="4"/>
      <c r="S301" s="4"/>
      <c r="T301" s="4"/>
      <c r="U301" s="4"/>
      <c r="V301" s="4"/>
      <c r="W301" s="4"/>
      <c r="X301" s="4"/>
      <c r="Y301" s="4"/>
      <c r="Z301" s="4"/>
      <c r="AA301" s="4"/>
      <c r="AM301" s="40"/>
    </row>
    <row r="302" spans="7:39">
      <c r="G302" s="4"/>
      <c r="H302" s="4"/>
      <c r="I302" s="4"/>
      <c r="J302" s="4"/>
      <c r="K302" s="4"/>
      <c r="L302" s="4"/>
      <c r="M302" s="4"/>
      <c r="N302" s="4"/>
      <c r="O302" s="4"/>
      <c r="P302" s="4"/>
      <c r="Q302" s="4"/>
      <c r="R302" s="4"/>
      <c r="S302" s="4"/>
      <c r="T302" s="4"/>
      <c r="U302" s="4"/>
      <c r="V302" s="4"/>
      <c r="W302" s="4"/>
      <c r="X302" s="4"/>
      <c r="Y302" s="4"/>
      <c r="Z302" s="4"/>
      <c r="AA302" s="4"/>
      <c r="AM302" s="40"/>
    </row>
    <row r="303" spans="7:39">
      <c r="G303" s="4"/>
      <c r="H303" s="4"/>
      <c r="I303" s="4"/>
      <c r="J303" s="4"/>
      <c r="K303" s="4"/>
      <c r="L303" s="4"/>
      <c r="M303" s="4"/>
      <c r="N303" s="4"/>
      <c r="O303" s="4"/>
      <c r="P303" s="4"/>
      <c r="Q303" s="4"/>
      <c r="R303" s="4"/>
      <c r="S303" s="4"/>
      <c r="T303" s="4"/>
      <c r="U303" s="4"/>
      <c r="V303" s="4"/>
      <c r="W303" s="4"/>
      <c r="X303" s="4"/>
      <c r="Y303" s="4"/>
      <c r="Z303" s="4"/>
      <c r="AA303" s="4"/>
      <c r="AM303" s="40"/>
    </row>
    <row r="304" spans="7:39">
      <c r="G304" s="4"/>
      <c r="H304" s="4"/>
      <c r="I304" s="4"/>
      <c r="J304" s="4"/>
      <c r="K304" s="4"/>
      <c r="L304" s="4"/>
      <c r="M304" s="4"/>
      <c r="N304" s="4"/>
      <c r="O304" s="4"/>
      <c r="P304" s="4"/>
      <c r="Q304" s="4"/>
      <c r="R304" s="4"/>
      <c r="S304" s="4"/>
      <c r="T304" s="4"/>
      <c r="U304" s="4"/>
      <c r="V304" s="4"/>
      <c r="W304" s="4"/>
      <c r="X304" s="4"/>
      <c r="Y304" s="4"/>
      <c r="Z304" s="4"/>
      <c r="AA304" s="4"/>
      <c r="AM304" s="40"/>
    </row>
    <row r="305" spans="7:39">
      <c r="G305" s="4"/>
      <c r="H305" s="4"/>
      <c r="I305" s="4"/>
      <c r="J305" s="4"/>
      <c r="K305" s="4"/>
      <c r="L305" s="4"/>
      <c r="M305" s="4"/>
      <c r="N305" s="4"/>
      <c r="O305" s="4"/>
      <c r="P305" s="4"/>
      <c r="Q305" s="4"/>
      <c r="R305" s="4"/>
      <c r="S305" s="4"/>
      <c r="T305" s="4"/>
      <c r="U305" s="4"/>
      <c r="V305" s="4"/>
      <c r="W305" s="4"/>
      <c r="X305" s="4"/>
      <c r="Y305" s="4"/>
      <c r="Z305" s="4"/>
      <c r="AA305" s="4"/>
      <c r="AM305" s="40"/>
    </row>
    <row r="306" spans="7:39">
      <c r="G306" s="4"/>
      <c r="H306" s="4"/>
      <c r="I306" s="4"/>
      <c r="J306" s="4"/>
      <c r="K306" s="4"/>
      <c r="L306" s="4"/>
      <c r="M306" s="4"/>
      <c r="N306" s="4"/>
      <c r="O306" s="4"/>
      <c r="P306" s="4"/>
      <c r="Q306" s="4"/>
      <c r="R306" s="4"/>
      <c r="S306" s="4"/>
      <c r="T306" s="4"/>
      <c r="U306" s="4"/>
      <c r="V306" s="4"/>
      <c r="W306" s="4"/>
      <c r="X306" s="4"/>
      <c r="Y306" s="4"/>
      <c r="Z306" s="4"/>
      <c r="AA306" s="4"/>
      <c r="AM306" s="40"/>
    </row>
    <row r="307" spans="7:39">
      <c r="G307" s="4"/>
      <c r="H307" s="4"/>
      <c r="I307" s="4"/>
      <c r="J307" s="4"/>
      <c r="K307" s="4"/>
      <c r="L307" s="4"/>
      <c r="M307" s="4"/>
      <c r="N307" s="4"/>
      <c r="O307" s="4"/>
      <c r="P307" s="4"/>
      <c r="Q307" s="4"/>
      <c r="R307" s="4"/>
      <c r="S307" s="4"/>
      <c r="T307" s="4"/>
      <c r="U307" s="4"/>
      <c r="V307" s="4"/>
      <c r="W307" s="4"/>
      <c r="X307" s="4"/>
      <c r="Y307" s="4"/>
      <c r="Z307" s="4"/>
      <c r="AA307" s="4"/>
      <c r="AM307" s="40"/>
    </row>
    <row r="308" spans="7:39">
      <c r="G308" s="4"/>
      <c r="H308" s="4"/>
      <c r="I308" s="4"/>
      <c r="J308" s="4"/>
      <c r="K308" s="4"/>
      <c r="L308" s="4"/>
      <c r="M308" s="4"/>
      <c r="N308" s="4"/>
      <c r="O308" s="4"/>
      <c r="P308" s="4"/>
      <c r="Q308" s="4"/>
      <c r="R308" s="4"/>
      <c r="S308" s="4"/>
      <c r="T308" s="4"/>
      <c r="U308" s="4"/>
      <c r="V308" s="4"/>
      <c r="W308" s="4"/>
      <c r="X308" s="4"/>
      <c r="Y308" s="4"/>
      <c r="Z308" s="4"/>
      <c r="AA308" s="4"/>
      <c r="AM308" s="40"/>
    </row>
    <row r="309" spans="7:39">
      <c r="G309" s="4"/>
      <c r="H309" s="4"/>
      <c r="I309" s="22" t="s">
        <v>66</v>
      </c>
      <c r="J309" s="22"/>
      <c r="M309" s="4"/>
      <c r="N309" s="4"/>
      <c r="O309" s="4"/>
      <c r="P309" s="4"/>
      <c r="Q309" s="4"/>
      <c r="R309" s="4"/>
      <c r="S309" s="4"/>
      <c r="T309" s="4"/>
      <c r="U309" s="4"/>
      <c r="V309" s="4"/>
      <c r="W309" s="4"/>
      <c r="X309" s="4"/>
      <c r="Y309" s="4"/>
      <c r="Z309" s="4"/>
      <c r="AA309" s="4"/>
      <c r="AM309" s="40"/>
    </row>
    <row r="310" spans="7:39">
      <c r="G310" s="4"/>
      <c r="H310" s="4"/>
      <c r="I310" s="22"/>
      <c r="J310" s="67" t="s">
        <v>64</v>
      </c>
      <c r="K310" s="67" t="s">
        <v>65</v>
      </c>
      <c r="L310" s="67" t="s">
        <v>3</v>
      </c>
      <c r="M310" s="4"/>
      <c r="N310" s="4"/>
      <c r="O310" s="4"/>
      <c r="P310" s="4"/>
      <c r="Q310" s="4"/>
      <c r="R310" s="4"/>
      <c r="S310" s="4"/>
      <c r="T310" s="4"/>
      <c r="U310" s="4"/>
      <c r="V310" s="4"/>
      <c r="W310" s="4"/>
      <c r="X310" s="4"/>
      <c r="Y310" s="4"/>
      <c r="Z310" s="4"/>
      <c r="AA310" s="4"/>
      <c r="AM310" s="40"/>
    </row>
    <row r="311" spans="7:39">
      <c r="G311" s="4"/>
      <c r="H311" s="4"/>
      <c r="I311" s="67" t="s">
        <v>60</v>
      </c>
      <c r="J311" s="22">
        <v>2</v>
      </c>
      <c r="K311" s="22">
        <v>1</v>
      </c>
      <c r="L311" s="22">
        <v>2</v>
      </c>
      <c r="M311" s="4"/>
      <c r="N311" s="4"/>
      <c r="O311" s="4"/>
      <c r="P311" s="4"/>
      <c r="Q311" s="4"/>
      <c r="R311" s="4"/>
      <c r="S311" s="4"/>
      <c r="T311" s="4"/>
      <c r="U311" s="4"/>
      <c r="V311" s="4"/>
      <c r="W311" s="4"/>
      <c r="X311" s="4"/>
      <c r="Y311" s="4"/>
      <c r="Z311" s="4"/>
      <c r="AA311" s="4"/>
      <c r="AM311" s="40"/>
    </row>
    <row r="312" spans="7:39">
      <c r="G312" s="4"/>
      <c r="H312" s="4"/>
      <c r="I312" s="67" t="s">
        <v>61</v>
      </c>
      <c r="J312" s="22">
        <v>3</v>
      </c>
      <c r="K312" s="22">
        <v>2</v>
      </c>
      <c r="L312" s="22">
        <v>1</v>
      </c>
      <c r="M312" s="4"/>
      <c r="N312" s="4"/>
      <c r="O312" s="4"/>
      <c r="P312" s="4"/>
      <c r="Q312" s="4"/>
      <c r="R312" s="4"/>
      <c r="S312" s="4"/>
      <c r="T312" s="4"/>
      <c r="U312" s="4"/>
      <c r="V312" s="4"/>
      <c r="W312" s="4"/>
      <c r="X312" s="4"/>
      <c r="Y312" s="4"/>
      <c r="Z312" s="4"/>
      <c r="AA312" s="4"/>
      <c r="AM312" s="40"/>
    </row>
    <row r="313" spans="7:39">
      <c r="G313" s="4"/>
      <c r="H313" s="4"/>
      <c r="I313" s="67" t="s">
        <v>62</v>
      </c>
      <c r="J313" s="22">
        <v>2</v>
      </c>
      <c r="K313" s="22">
        <v>1</v>
      </c>
      <c r="L313" s="22">
        <v>2</v>
      </c>
      <c r="M313" s="4"/>
      <c r="N313" s="4"/>
      <c r="O313" s="4"/>
      <c r="P313" s="4"/>
      <c r="Q313" s="4"/>
      <c r="R313" s="4"/>
      <c r="S313" s="4"/>
      <c r="T313" s="4"/>
      <c r="U313" s="4"/>
      <c r="V313" s="4"/>
      <c r="W313" s="4"/>
      <c r="X313" s="4"/>
      <c r="Y313" s="4"/>
      <c r="Z313" s="4"/>
      <c r="AA313" s="4"/>
      <c r="AM313" s="40"/>
    </row>
    <row r="314" spans="7:39">
      <c r="G314" s="4"/>
      <c r="H314" s="4"/>
      <c r="I314" s="67" t="s">
        <v>63</v>
      </c>
      <c r="J314" s="22">
        <v>3</v>
      </c>
      <c r="K314" s="22">
        <v>1</v>
      </c>
      <c r="L314" s="22">
        <v>2</v>
      </c>
      <c r="M314" s="4"/>
      <c r="N314" s="4"/>
      <c r="O314" s="4"/>
      <c r="P314" s="4"/>
      <c r="Q314" s="4"/>
      <c r="R314" s="4"/>
      <c r="S314" s="4"/>
      <c r="T314" s="4"/>
      <c r="U314" s="4"/>
      <c r="V314" s="4"/>
      <c r="W314" s="4"/>
      <c r="X314" s="4"/>
      <c r="Y314" s="4"/>
      <c r="Z314" s="4"/>
      <c r="AA314" s="4"/>
      <c r="AM314" s="40"/>
    </row>
    <row r="315" spans="7:39">
      <c r="G315" s="4"/>
      <c r="H315" s="4"/>
      <c r="I315" s="4"/>
      <c r="J315" s="4"/>
      <c r="K315" s="4"/>
      <c r="L315" s="4"/>
      <c r="M315" s="4"/>
      <c r="N315" s="4"/>
      <c r="O315" s="4"/>
      <c r="P315" s="4"/>
      <c r="Q315" s="4"/>
      <c r="R315" s="4"/>
      <c r="S315" s="4"/>
      <c r="T315" s="4"/>
      <c r="U315" s="4"/>
      <c r="V315" s="4"/>
      <c r="W315" s="4"/>
      <c r="X315" s="4"/>
      <c r="Y315" s="4"/>
      <c r="Z315" s="4"/>
      <c r="AA315" s="4"/>
      <c r="AM315" s="40"/>
    </row>
    <row r="316" spans="7:39">
      <c r="G316" s="4"/>
      <c r="H316" s="4"/>
      <c r="I316" s="4"/>
      <c r="J316" s="4"/>
      <c r="K316" s="4"/>
      <c r="L316" s="4"/>
      <c r="M316" s="4"/>
      <c r="N316" s="4"/>
      <c r="O316" s="4"/>
      <c r="P316" s="4"/>
      <c r="Q316" s="4"/>
      <c r="R316" s="4"/>
      <c r="S316" s="4"/>
      <c r="T316" s="4"/>
      <c r="U316" s="4"/>
      <c r="V316" s="4"/>
      <c r="W316" s="4"/>
      <c r="X316" s="4"/>
      <c r="Y316" s="4"/>
      <c r="Z316" s="4"/>
      <c r="AA316" s="4"/>
      <c r="AM316" s="40"/>
    </row>
    <row r="317" spans="7:39">
      <c r="G317" s="4"/>
      <c r="H317" s="4"/>
      <c r="I317" s="4"/>
      <c r="J317" s="4"/>
      <c r="K317" s="4"/>
      <c r="L317" s="4"/>
      <c r="M317" s="4"/>
      <c r="N317" s="4"/>
      <c r="O317" s="4"/>
      <c r="P317" s="4"/>
      <c r="Q317" s="4"/>
      <c r="R317" s="4"/>
      <c r="S317" s="4"/>
      <c r="T317" s="4"/>
      <c r="U317" s="4"/>
      <c r="V317" s="4"/>
      <c r="W317" s="4"/>
      <c r="X317" s="4"/>
      <c r="Y317" s="4"/>
      <c r="Z317" s="4"/>
      <c r="AA317" s="4"/>
      <c r="AM317" s="40"/>
    </row>
    <row r="318" spans="7:39">
      <c r="G318" s="4"/>
      <c r="H318" s="4"/>
      <c r="I318" s="4"/>
      <c r="J318" s="4"/>
      <c r="K318" s="4"/>
      <c r="L318" s="4"/>
      <c r="M318" s="4"/>
      <c r="N318" s="4"/>
      <c r="O318" s="4"/>
      <c r="P318" s="4"/>
      <c r="Q318" s="4"/>
      <c r="R318" s="4"/>
      <c r="S318" s="4"/>
      <c r="T318" s="4"/>
      <c r="U318" s="4"/>
      <c r="V318" s="4"/>
      <c r="W318" s="4"/>
      <c r="X318" s="4"/>
      <c r="Y318" s="4"/>
      <c r="Z318" s="4"/>
      <c r="AA318" s="4"/>
      <c r="AM318" s="40"/>
    </row>
    <row r="319" spans="7:39">
      <c r="G319" s="4"/>
      <c r="H319" s="4"/>
      <c r="I319" s="4"/>
      <c r="J319" s="4"/>
      <c r="K319" s="4"/>
      <c r="L319" s="4"/>
      <c r="M319" s="4"/>
      <c r="N319" s="4"/>
      <c r="O319" s="4"/>
      <c r="P319" s="4"/>
      <c r="Q319" s="4"/>
      <c r="R319" s="4"/>
      <c r="S319" s="4"/>
      <c r="T319" s="4"/>
      <c r="U319" s="4"/>
      <c r="V319" s="4"/>
      <c r="W319" s="4"/>
      <c r="X319" s="4"/>
      <c r="Y319" s="4"/>
      <c r="Z319" s="4"/>
      <c r="AA319" s="4"/>
      <c r="AM319" s="40"/>
    </row>
    <row r="320" spans="7:39">
      <c r="G320" s="4"/>
      <c r="H320" s="4"/>
      <c r="I320" s="4"/>
      <c r="J320" s="4"/>
      <c r="K320" s="4"/>
      <c r="L320" s="4"/>
      <c r="M320" s="4"/>
      <c r="N320" s="4"/>
      <c r="O320" s="4"/>
      <c r="P320" s="4"/>
      <c r="Q320" s="4"/>
      <c r="R320" s="4"/>
      <c r="S320" s="4"/>
      <c r="T320" s="4"/>
      <c r="U320" s="4"/>
      <c r="V320" s="4"/>
      <c r="W320" s="4"/>
      <c r="X320" s="4"/>
      <c r="Y320" s="4"/>
      <c r="Z320" s="4"/>
      <c r="AA320" s="4"/>
      <c r="AM320" s="40"/>
    </row>
    <row r="321" spans="39:39">
      <c r="AM321" s="40"/>
    </row>
    <row r="322" spans="39:39">
      <c r="AM322" s="40"/>
    </row>
    <row r="323" spans="39:39">
      <c r="AM323" s="40"/>
    </row>
    <row r="324" spans="39:39">
      <c r="AM324" s="40"/>
    </row>
    <row r="325" spans="39:39">
      <c r="AM325" s="40"/>
    </row>
    <row r="326" spans="39:39">
      <c r="AM326" s="40"/>
    </row>
    <row r="327" spans="39:39">
      <c r="AM327" s="40"/>
    </row>
    <row r="328" spans="39:39">
      <c r="AM328" s="40"/>
    </row>
    <row r="329" spans="39:39">
      <c r="AM329" s="40"/>
    </row>
    <row r="330" spans="39:39">
      <c r="AM330" s="40"/>
    </row>
    <row r="331" spans="39:39">
      <c r="AM331" s="40"/>
    </row>
    <row r="332" spans="39:39">
      <c r="AM332" s="40"/>
    </row>
    <row r="333" spans="39:39">
      <c r="AM333" s="40"/>
    </row>
    <row r="334" spans="39:39">
      <c r="AM334" s="40"/>
    </row>
    <row r="335" spans="39:39">
      <c r="AM335" s="40"/>
    </row>
    <row r="336" spans="39:39">
      <c r="AM336" s="40"/>
    </row>
    <row r="337" spans="39:39">
      <c r="AM337" s="40"/>
    </row>
    <row r="338" spans="39:39">
      <c r="AM338" s="40"/>
    </row>
    <row r="339" spans="39:39">
      <c r="AM339" s="40"/>
    </row>
    <row r="340" spans="39:39">
      <c r="AM340" s="40"/>
    </row>
    <row r="341" spans="39:39">
      <c r="AM341" s="40"/>
    </row>
    <row r="342" spans="39:39">
      <c r="AM342" s="40"/>
    </row>
    <row r="343" spans="39:39">
      <c r="AM343" s="40"/>
    </row>
    <row r="344" spans="39:39">
      <c r="AM344" s="40"/>
    </row>
    <row r="345" spans="39:39">
      <c r="AM345" s="40"/>
    </row>
    <row r="346" spans="39:39">
      <c r="AM346" s="40"/>
    </row>
    <row r="347" spans="39:39">
      <c r="AM347" s="40"/>
    </row>
    <row r="348" spans="39:39">
      <c r="AM348" s="40"/>
    </row>
    <row r="349" spans="39:39">
      <c r="AM349" s="40"/>
    </row>
    <row r="350" spans="39:39">
      <c r="AM350" s="40"/>
    </row>
    <row r="351" spans="39:39">
      <c r="AM351" s="40"/>
    </row>
    <row r="352" spans="39:39">
      <c r="AM352" s="40"/>
    </row>
    <row r="353" spans="39:39">
      <c r="AM353" s="40"/>
    </row>
    <row r="354" spans="39:39">
      <c r="AM354" s="40"/>
    </row>
    <row r="355" spans="39:39">
      <c r="AM355" s="40"/>
    </row>
    <row r="356" spans="39:39">
      <c r="AM356" s="40"/>
    </row>
    <row r="357" spans="39:39">
      <c r="AM357" s="40"/>
    </row>
    <row r="358" spans="39:39">
      <c r="AM358" s="40"/>
    </row>
    <row r="359" spans="39:39">
      <c r="AM359" s="40"/>
    </row>
    <row r="360" spans="39:39">
      <c r="AM360" s="40"/>
    </row>
    <row r="361" spans="39:39">
      <c r="AM361" s="40"/>
    </row>
    <row r="362" spans="39:39">
      <c r="AM362" s="40"/>
    </row>
    <row r="363" spans="39:39">
      <c r="AM363" s="40"/>
    </row>
    <row r="364" spans="39:39">
      <c r="AM364" s="40"/>
    </row>
    <row r="365" spans="39:39">
      <c r="AM365" s="40"/>
    </row>
    <row r="366" spans="39:39">
      <c r="AM366" s="40"/>
    </row>
    <row r="367" spans="39:39">
      <c r="AM367" s="40"/>
    </row>
    <row r="368" spans="39:39">
      <c r="AM368" s="40"/>
    </row>
    <row r="369" spans="39:39">
      <c r="AM369" s="40"/>
    </row>
    <row r="370" spans="39:39">
      <c r="AM370" s="40"/>
    </row>
    <row r="371" spans="39:39">
      <c r="AM371" s="40"/>
    </row>
    <row r="372" spans="39:39">
      <c r="AM372" s="40"/>
    </row>
    <row r="373" spans="39:39">
      <c r="AM373" s="40"/>
    </row>
    <row r="374" spans="39:39">
      <c r="AM374" s="40"/>
    </row>
    <row r="375" spans="39:39">
      <c r="AM375" s="40"/>
    </row>
    <row r="376" spans="39:39">
      <c r="AM376" s="40"/>
    </row>
    <row r="377" spans="39:39">
      <c r="AM377" s="40"/>
    </row>
    <row r="378" spans="39:39">
      <c r="AM378" s="40"/>
    </row>
    <row r="379" spans="39:39">
      <c r="AM379" s="40"/>
    </row>
    <row r="380" spans="39:39">
      <c r="AM380" s="40"/>
    </row>
    <row r="381" spans="39:39">
      <c r="AM381" s="40"/>
    </row>
    <row r="382" spans="39:39">
      <c r="AM382" s="40"/>
    </row>
    <row r="383" spans="39:39">
      <c r="AM383" s="40"/>
    </row>
    <row r="384" spans="39:39">
      <c r="AM384" s="40"/>
    </row>
    <row r="385" spans="39:39">
      <c r="AM385" s="40"/>
    </row>
    <row r="386" spans="39:39">
      <c r="AM386" s="40"/>
    </row>
    <row r="387" spans="39:39">
      <c r="AM387" s="40"/>
    </row>
    <row r="388" spans="39:39">
      <c r="AM388" s="40"/>
    </row>
    <row r="389" spans="39:39">
      <c r="AM389" s="40"/>
    </row>
    <row r="390" spans="39:39">
      <c r="AM390" s="40"/>
    </row>
    <row r="391" spans="39:39">
      <c r="AM391" s="40"/>
    </row>
    <row r="392" spans="39:39">
      <c r="AM392" s="40"/>
    </row>
    <row r="393" spans="39:39">
      <c r="AM393" s="40"/>
    </row>
    <row r="394" spans="39:39">
      <c r="AM394" s="40"/>
    </row>
    <row r="395" spans="39:39">
      <c r="AM395" s="40"/>
    </row>
    <row r="396" spans="39:39">
      <c r="AM396" s="40"/>
    </row>
    <row r="397" spans="39:39">
      <c r="AM397" s="40"/>
    </row>
    <row r="398" spans="39:39">
      <c r="AM398" s="40"/>
    </row>
    <row r="399" spans="39:39">
      <c r="AM399" s="40"/>
    </row>
    <row r="400" spans="39:39">
      <c r="AM400" s="40"/>
    </row>
    <row r="401" spans="39:39">
      <c r="AM401" s="40"/>
    </row>
    <row r="402" spans="39:39">
      <c r="AM402" s="40"/>
    </row>
    <row r="403" spans="39:39">
      <c r="AM403" s="40"/>
    </row>
    <row r="404" spans="39:39">
      <c r="AM404" s="40"/>
    </row>
    <row r="405" spans="39:39">
      <c r="AM405" s="40"/>
    </row>
    <row r="406" spans="39:39">
      <c r="AM406" s="40"/>
    </row>
    <row r="407" spans="39:39">
      <c r="AM407" s="40"/>
    </row>
    <row r="408" spans="39:39">
      <c r="AM408" s="40"/>
    </row>
    <row r="409" spans="39:39">
      <c r="AM409" s="40"/>
    </row>
    <row r="410" spans="39:39">
      <c r="AM410" s="40"/>
    </row>
    <row r="411" spans="39:39">
      <c r="AM411" s="40"/>
    </row>
    <row r="412" spans="39:39">
      <c r="AM412" s="40"/>
    </row>
    <row r="413" spans="39:39">
      <c r="AM413" s="40"/>
    </row>
    <row r="414" spans="39:39">
      <c r="AM414" s="40"/>
    </row>
    <row r="415" spans="39:39">
      <c r="AM415" s="40"/>
    </row>
    <row r="416" spans="39:39">
      <c r="AM416" s="40"/>
    </row>
    <row r="417" spans="39:39">
      <c r="AM417" s="40"/>
    </row>
    <row r="418" spans="39:39">
      <c r="AM418" s="40"/>
    </row>
    <row r="419" spans="39:39">
      <c r="AM419" s="40"/>
    </row>
    <row r="420" spans="39:39">
      <c r="AM420" s="40"/>
    </row>
    <row r="421" spans="39:39">
      <c r="AM421" s="40"/>
    </row>
    <row r="422" spans="39:39">
      <c r="AM422" s="40"/>
    </row>
    <row r="423" spans="39:39">
      <c r="AM423" s="40"/>
    </row>
    <row r="424" spans="39:39">
      <c r="AM424" s="40"/>
    </row>
    <row r="425" spans="39:39">
      <c r="AM425" s="40"/>
    </row>
    <row r="426" spans="39:39">
      <c r="AM426" s="40"/>
    </row>
    <row r="427" spans="39:39">
      <c r="AM427" s="40"/>
    </row>
    <row r="428" spans="39:39">
      <c r="AM428" s="40"/>
    </row>
    <row r="429" spans="39:39">
      <c r="AM429" s="40"/>
    </row>
    <row r="430" spans="39:39">
      <c r="AM430" s="40"/>
    </row>
    <row r="431" spans="39:39">
      <c r="AM431" s="40"/>
    </row>
    <row r="432" spans="39:39">
      <c r="AM432" s="40"/>
    </row>
    <row r="433" spans="39:39">
      <c r="AM433" s="40"/>
    </row>
    <row r="434" spans="39:39">
      <c r="AM434" s="40"/>
    </row>
    <row r="435" spans="39:39">
      <c r="AM435" s="40"/>
    </row>
    <row r="436" spans="39:39">
      <c r="AM436" s="40"/>
    </row>
    <row r="437" spans="39:39">
      <c r="AM437" s="40"/>
    </row>
    <row r="438" spans="39:39">
      <c r="AM438" s="40"/>
    </row>
    <row r="439" spans="39:39">
      <c r="AM439" s="40"/>
    </row>
    <row r="440" spans="39:39">
      <c r="AM440" s="40"/>
    </row>
    <row r="441" spans="39:39">
      <c r="AM441" s="40"/>
    </row>
    <row r="442" spans="39:39">
      <c r="AM442" s="40"/>
    </row>
    <row r="443" spans="39:39">
      <c r="AM443" s="40"/>
    </row>
    <row r="444" spans="39:39">
      <c r="AM444" s="40"/>
    </row>
    <row r="445" spans="39:39">
      <c r="AM445" s="40"/>
    </row>
    <row r="446" spans="39:39">
      <c r="AM446" s="40"/>
    </row>
    <row r="447" spans="39:39">
      <c r="AM447" s="40"/>
    </row>
    <row r="448" spans="39:39">
      <c r="AM448" s="40"/>
    </row>
    <row r="449" spans="39:39">
      <c r="AM449" s="40"/>
    </row>
    <row r="450" spans="39:39">
      <c r="AM450" s="40"/>
    </row>
    <row r="451" spans="39:39">
      <c r="AM451" s="40"/>
    </row>
    <row r="452" spans="39:39">
      <c r="AM452" s="40"/>
    </row>
    <row r="453" spans="39:39">
      <c r="AM453" s="40"/>
    </row>
    <row r="454" spans="39:39">
      <c r="AM454" s="40"/>
    </row>
    <row r="455" spans="39:39">
      <c r="AM455" s="40"/>
    </row>
    <row r="456" spans="39:39">
      <c r="AM456" s="40"/>
    </row>
    <row r="457" spans="39:39">
      <c r="AM457" s="40"/>
    </row>
    <row r="458" spans="39:39">
      <c r="AM458" s="40"/>
    </row>
    <row r="459" spans="39:39">
      <c r="AM459" s="40"/>
    </row>
    <row r="460" spans="39:39">
      <c r="AM460" s="40"/>
    </row>
    <row r="461" spans="39:39">
      <c r="AM461" s="40"/>
    </row>
    <row r="462" spans="39:39">
      <c r="AM462" s="40"/>
    </row>
    <row r="463" spans="39:39">
      <c r="AM463" s="40"/>
    </row>
    <row r="464" spans="39:39">
      <c r="AM464" s="40"/>
    </row>
    <row r="465" spans="39:39">
      <c r="AM465" s="40"/>
    </row>
    <row r="466" spans="39:39">
      <c r="AM466" s="40"/>
    </row>
    <row r="467" spans="39:39">
      <c r="AM467" s="40"/>
    </row>
    <row r="468" spans="39:39">
      <c r="AM468" s="40"/>
    </row>
    <row r="469" spans="39:39">
      <c r="AM469" s="40"/>
    </row>
    <row r="470" spans="39:39">
      <c r="AM470" s="40"/>
    </row>
    <row r="471" spans="39:39">
      <c r="AM471" s="40"/>
    </row>
    <row r="472" spans="39:39">
      <c r="AM472" s="40"/>
    </row>
    <row r="473" spans="39:39">
      <c r="AM473" s="40"/>
    </row>
    <row r="474" spans="39:39">
      <c r="AM474" s="40"/>
    </row>
    <row r="475" spans="39:39">
      <c r="AM475" s="40"/>
    </row>
    <row r="476" spans="39:39">
      <c r="AM476" s="40"/>
    </row>
    <row r="477" spans="39:39">
      <c r="AM477" s="40"/>
    </row>
    <row r="478" spans="39:39">
      <c r="AM478" s="40"/>
    </row>
    <row r="479" spans="39:39">
      <c r="AM479" s="40"/>
    </row>
    <row r="480" spans="39:39">
      <c r="AM480" s="40"/>
    </row>
    <row r="481" spans="39:39">
      <c r="AM481" s="40"/>
    </row>
    <row r="482" spans="39:39">
      <c r="AM482" s="40"/>
    </row>
    <row r="483" spans="39:39">
      <c r="AM483" s="40"/>
    </row>
    <row r="484" spans="39:39">
      <c r="AM484" s="40"/>
    </row>
    <row r="485" spans="39:39">
      <c r="AM485" s="40"/>
    </row>
    <row r="486" spans="39:39">
      <c r="AM486" s="40"/>
    </row>
    <row r="487" spans="39:39">
      <c r="AM487" s="40"/>
    </row>
    <row r="488" spans="39:39">
      <c r="AM488" s="40"/>
    </row>
    <row r="489" spans="39:39">
      <c r="AM489" s="40"/>
    </row>
    <row r="490" spans="39:39">
      <c r="AM490" s="40"/>
    </row>
    <row r="491" spans="39:39">
      <c r="AM491" s="40"/>
    </row>
    <row r="492" spans="39:39">
      <c r="AM492" s="40"/>
    </row>
    <row r="493" spans="39:39">
      <c r="AM493" s="40"/>
    </row>
    <row r="494" spans="39:39">
      <c r="AM494" s="40"/>
    </row>
    <row r="495" spans="39:39">
      <c r="AM495" s="40"/>
    </row>
    <row r="496" spans="39:39">
      <c r="AM496" s="40"/>
    </row>
    <row r="497" spans="39:39">
      <c r="AM497" s="40"/>
    </row>
    <row r="498" spans="39:39">
      <c r="AM498" s="40"/>
    </row>
    <row r="499" spans="39:39">
      <c r="AM499" s="40"/>
    </row>
    <row r="500" spans="39:39">
      <c r="AM500" s="40"/>
    </row>
    <row r="501" spans="39:39">
      <c r="AM501" s="40"/>
    </row>
    <row r="502" spans="39:39">
      <c r="AM502" s="40"/>
    </row>
    <row r="503" spans="39:39">
      <c r="AM503" s="40"/>
    </row>
    <row r="504" spans="39:39">
      <c r="AM504" s="40"/>
    </row>
    <row r="505" spans="39:39">
      <c r="AM505" s="40"/>
    </row>
    <row r="506" spans="39:39">
      <c r="AM506" s="40"/>
    </row>
    <row r="507" spans="39:39">
      <c r="AM507" s="40"/>
    </row>
    <row r="508" spans="39:39">
      <c r="AM508" s="40"/>
    </row>
    <row r="509" spans="39:39">
      <c r="AM509" s="40"/>
    </row>
    <row r="510" spans="39:39">
      <c r="AM510" s="40"/>
    </row>
    <row r="511" spans="39:39">
      <c r="AM511" s="40"/>
    </row>
    <row r="512" spans="39:39">
      <c r="AM512" s="40"/>
    </row>
    <row r="513" spans="39:39">
      <c r="AM513" s="40"/>
    </row>
    <row r="514" spans="39:39">
      <c r="AM514" s="40"/>
    </row>
    <row r="515" spans="39:39">
      <c r="AM515" s="40"/>
    </row>
    <row r="516" spans="39:39">
      <c r="AM516" s="40"/>
    </row>
    <row r="517" spans="39:39">
      <c r="AM517" s="40"/>
    </row>
    <row r="518" spans="39:39">
      <c r="AM518" s="40"/>
    </row>
    <row r="519" spans="39:39">
      <c r="AM519" s="40"/>
    </row>
    <row r="520" spans="39:39">
      <c r="AM520" s="40"/>
    </row>
    <row r="521" spans="39:39">
      <c r="AM521" s="40"/>
    </row>
    <row r="522" spans="39:39">
      <c r="AM522" s="40"/>
    </row>
    <row r="523" spans="39:39">
      <c r="AM523" s="40"/>
    </row>
  </sheetData>
  <mergeCells count="17">
    <mergeCell ref="A45:B45"/>
    <mergeCell ref="A64:B64"/>
    <mergeCell ref="A24:B24"/>
    <mergeCell ref="A5:B5"/>
    <mergeCell ref="A2:AJ3"/>
    <mergeCell ref="A73:B73"/>
    <mergeCell ref="A90:B90"/>
    <mergeCell ref="A114:B114"/>
    <mergeCell ref="A130:B130"/>
    <mergeCell ref="A147:B147"/>
    <mergeCell ref="A213:B213"/>
    <mergeCell ref="A232:B232"/>
    <mergeCell ref="A254:B254"/>
    <mergeCell ref="A270:B270"/>
    <mergeCell ref="A165:B165"/>
    <mergeCell ref="A188:B188"/>
    <mergeCell ref="A201:B201"/>
  </mergeCells>
  <pageMargins left="0.7" right="0.7" top="0.75" bottom="0.75" header="0.3" footer="0.3"/>
  <pageSetup paperSize="9" fitToWidth="0"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Navngivne områder</vt:lpstr>
      </vt:variant>
      <vt:variant>
        <vt:i4>4</vt:i4>
      </vt:variant>
    </vt:vector>
  </HeadingPairs>
  <TitlesOfParts>
    <vt:vector size="12" baseType="lpstr">
      <vt:lpstr>Start_her</vt:lpstr>
      <vt:lpstr>#29</vt:lpstr>
      <vt:lpstr>#30</vt:lpstr>
      <vt:lpstr>#31</vt:lpstr>
      <vt:lpstr>#32</vt:lpstr>
      <vt:lpstr>#37 (v.1)</vt:lpstr>
      <vt:lpstr>#37 (v.2)</vt:lpstr>
      <vt:lpstr>BenchPress_Specialization</vt:lpstr>
      <vt:lpstr>AR</vt:lpstr>
      <vt:lpstr>BP</vt:lpstr>
      <vt:lpstr>DL</vt:lpstr>
      <vt:lpstr>SQ</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dc:creator>
  <cp:lastModifiedBy>Daniel</cp:lastModifiedBy>
  <cp:lastPrinted>2016-03-09T11:23:31Z</cp:lastPrinted>
  <dcterms:created xsi:type="dcterms:W3CDTF">2016-03-08T15:33:34Z</dcterms:created>
  <dcterms:modified xsi:type="dcterms:W3CDTF">2016-07-28T14:38:27Z</dcterms:modified>
</cp:coreProperties>
</file>